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1a72c5fe27b42621/Desktop/"/>
    </mc:Choice>
  </mc:AlternateContent>
  <xr:revisionPtr revIDLastSave="0" documentId="8_{87BF9FA2-1141-447F-811E-AA4AF7D957BC}" xr6:coauthVersionLast="47" xr6:coauthVersionMax="47" xr10:uidLastSave="{00000000-0000-0000-0000-000000000000}"/>
  <bookViews>
    <workbookView xWindow="-108" yWindow="-108" windowWidth="23256" windowHeight="12456" firstSheet="4" activeTab="8" xr2:uid="{00000000-000D-0000-FFFF-FFFF00000000}"/>
  </bookViews>
  <sheets>
    <sheet name="Ungdomsutvalget-100" sheetId="1" r:id="rId1"/>
    <sheet name="Jaktutvalget-300" sheetId="3" r:id="rId2"/>
    <sheet name="Fiskeutvalget-200" sheetId="2" r:id="rId3"/>
    <sheet name="Lerdueutvalget-400" sheetId="4" r:id="rId4"/>
    <sheet name="Rifleutvalget-500" sheetId="5" r:id="rId5"/>
    <sheet name="Hundeutvalget-600" sheetId="6" r:id="rId6"/>
    <sheet name="Jentene" sheetId="10" r:id="rId7"/>
    <sheet name="RJFF Administrasjon-700" sheetId="7" r:id="rId8"/>
    <sheet name="Total alle utvalg+styret" sheetId="9" r:id="rId9"/>
  </sheets>
  <definedNames>
    <definedName name="_xlnm.Print_Area" localSheetId="2">'Fiskeutvalget-200'!$A$1:$F$18</definedName>
    <definedName name="_xlnm.Print_Area" localSheetId="5">'Hundeutvalget-600'!$A$1:$F$27</definedName>
    <definedName name="_xlnm.Print_Area" localSheetId="1">'Jaktutvalget-300'!$A$1:$F$26</definedName>
    <definedName name="_xlnm.Print_Area" localSheetId="3">'Lerdueutvalget-400'!$A$1:$F$16</definedName>
    <definedName name="_xlnm.Print_Area" localSheetId="4">'Rifleutvalget-500'!$A$1:$F$16</definedName>
    <definedName name="_xlnm.Print_Area" localSheetId="7">'RJFF Administrasjon-700'!$A$1:$F$26</definedName>
    <definedName name="_xlnm.Print_Area" localSheetId="8">'Total alle utvalg+styret'!$A$1:$F$168</definedName>
    <definedName name="_xlnm.Print_Area" localSheetId="0">'Ungdomsutvalget-100'!$A$1:$B$14</definedName>
  </definedNames>
  <calcPr calcId="191028"/>
  <customWorkbookViews>
    <customWorkbookView name="Mathiesen Bjørn Erik - Personlig visning" guid="{3E1BC525-81FE-4F59-8555-6B8F39CAE65A}" mergeInterval="0" personalView="1" maximized="1" windowWidth="1362" windowHeight="543" activeSheetId="1"/>
  </customWorkbookViews>
  <fileRecoveryPr repairLoad="1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55" i="9" l="1"/>
  <c r="Z27" i="7"/>
  <c r="Y27" i="7"/>
  <c r="X27" i="7"/>
  <c r="W27" i="7"/>
  <c r="U115" i="9"/>
  <c r="V4" i="9"/>
  <c r="V5" i="9"/>
  <c r="V6" i="9"/>
  <c r="V7" i="9"/>
  <c r="V8" i="9"/>
  <c r="V9" i="9"/>
  <c r="V10" i="9"/>
  <c r="V11" i="9"/>
  <c r="V12" i="9"/>
  <c r="V13" i="9"/>
  <c r="U5" i="9"/>
  <c r="U6" i="9"/>
  <c r="U7" i="9"/>
  <c r="U8" i="9"/>
  <c r="U9" i="9"/>
  <c r="U10" i="9"/>
  <c r="U11" i="9"/>
  <c r="U12" i="9"/>
  <c r="U14" i="9"/>
  <c r="U4" i="9"/>
  <c r="V165" i="9"/>
  <c r="U165" i="9"/>
  <c r="V164" i="9"/>
  <c r="U164" i="9"/>
  <c r="V163" i="9"/>
  <c r="U163" i="9"/>
  <c r="V162" i="9"/>
  <c r="U162" i="9"/>
  <c r="V161" i="9"/>
  <c r="U161" i="9"/>
  <c r="V160" i="9"/>
  <c r="U160" i="9"/>
  <c r="V159" i="9"/>
  <c r="U159" i="9"/>
  <c r="V158" i="9"/>
  <c r="U158" i="9"/>
  <c r="V157" i="9"/>
  <c r="U157" i="9"/>
  <c r="V156" i="9"/>
  <c r="U156" i="9"/>
  <c r="U155" i="9"/>
  <c r="V154" i="9"/>
  <c r="U154" i="9"/>
  <c r="V153" i="9"/>
  <c r="U153" i="9"/>
  <c r="V152" i="9"/>
  <c r="U152" i="9"/>
  <c r="V151" i="9"/>
  <c r="U151" i="9"/>
  <c r="V150" i="9"/>
  <c r="U150" i="9"/>
  <c r="V149" i="9"/>
  <c r="U149" i="9"/>
  <c r="V148" i="9"/>
  <c r="U148" i="9"/>
  <c r="V147" i="9"/>
  <c r="U147" i="9"/>
  <c r="V146" i="9"/>
  <c r="U146" i="9"/>
  <c r="V145" i="9"/>
  <c r="U145" i="9"/>
  <c r="V144" i="9"/>
  <c r="U144" i="9"/>
  <c r="V143" i="9"/>
  <c r="U143" i="9"/>
  <c r="V142" i="9"/>
  <c r="V166" i="9" s="1"/>
  <c r="U166" i="9"/>
  <c r="V135" i="9"/>
  <c r="U135" i="9"/>
  <c r="V134" i="9"/>
  <c r="U134" i="9"/>
  <c r="V133" i="9"/>
  <c r="U133" i="9"/>
  <c r="V132" i="9"/>
  <c r="V131" i="9"/>
  <c r="U131" i="9"/>
  <c r="V130" i="9"/>
  <c r="U130" i="9"/>
  <c r="V129" i="9"/>
  <c r="U129" i="9"/>
  <c r="U136" i="9" s="1"/>
  <c r="V128" i="9"/>
  <c r="V136" i="9" s="1"/>
  <c r="U128" i="9"/>
  <c r="V123" i="9"/>
  <c r="U123" i="9"/>
  <c r="V122" i="9"/>
  <c r="U122" i="9"/>
  <c r="V121" i="9"/>
  <c r="U121" i="9"/>
  <c r="V120" i="9"/>
  <c r="U120" i="9"/>
  <c r="V119" i="9"/>
  <c r="U119" i="9"/>
  <c r="V118" i="9"/>
  <c r="U118" i="9"/>
  <c r="V117" i="9"/>
  <c r="U117" i="9"/>
  <c r="V116" i="9"/>
  <c r="U116" i="9"/>
  <c r="V115" i="9"/>
  <c r="V114" i="9"/>
  <c r="U114" i="9"/>
  <c r="V113" i="9"/>
  <c r="U113" i="9"/>
  <c r="V112" i="9"/>
  <c r="U112" i="9"/>
  <c r="V111" i="9"/>
  <c r="U111" i="9"/>
  <c r="V110" i="9"/>
  <c r="U110" i="9"/>
  <c r="V109" i="9"/>
  <c r="U109" i="9"/>
  <c r="V108" i="9"/>
  <c r="U108" i="9"/>
  <c r="V107" i="9"/>
  <c r="U107" i="9"/>
  <c r="V106" i="9"/>
  <c r="U106" i="9"/>
  <c r="V105" i="9"/>
  <c r="U105" i="9"/>
  <c r="V104" i="9"/>
  <c r="U104" i="9"/>
  <c r="V103" i="9"/>
  <c r="U103" i="9"/>
  <c r="V102" i="9"/>
  <c r="U102" i="9"/>
  <c r="V101" i="9"/>
  <c r="U101" i="9"/>
  <c r="V100" i="9"/>
  <c r="V124" i="9" s="1"/>
  <c r="U100" i="9"/>
  <c r="U124" i="9" s="1"/>
  <c r="V95" i="9"/>
  <c r="U95" i="9"/>
  <c r="V94" i="9"/>
  <c r="U94" i="9"/>
  <c r="V93" i="9"/>
  <c r="U93" i="9"/>
  <c r="V92" i="9"/>
  <c r="U92" i="9"/>
  <c r="V91" i="9"/>
  <c r="U91" i="9"/>
  <c r="V90" i="9"/>
  <c r="U90" i="9"/>
  <c r="V89" i="9"/>
  <c r="U89" i="9"/>
  <c r="V88" i="9"/>
  <c r="U88" i="9"/>
  <c r="V87" i="9"/>
  <c r="U87" i="9"/>
  <c r="V86" i="9"/>
  <c r="U86" i="9"/>
  <c r="V85" i="9"/>
  <c r="U85" i="9"/>
  <c r="V84" i="9"/>
  <c r="U84" i="9"/>
  <c r="V83" i="9"/>
  <c r="U83" i="9"/>
  <c r="V82" i="9"/>
  <c r="V96" i="9" s="1"/>
  <c r="U82" i="9"/>
  <c r="U96" i="9" s="1"/>
  <c r="V77" i="9"/>
  <c r="U77" i="9"/>
  <c r="V76" i="9"/>
  <c r="U76" i="9"/>
  <c r="V75" i="9"/>
  <c r="U75" i="9"/>
  <c r="V74" i="9"/>
  <c r="U74" i="9"/>
  <c r="V73" i="9"/>
  <c r="U73" i="9"/>
  <c r="V72" i="9"/>
  <c r="U72" i="9"/>
  <c r="V71" i="9"/>
  <c r="U71" i="9"/>
  <c r="V70" i="9"/>
  <c r="U70" i="9"/>
  <c r="V69" i="9"/>
  <c r="U69" i="9"/>
  <c r="V68" i="9"/>
  <c r="U68" i="9"/>
  <c r="V67" i="9"/>
  <c r="U67" i="9"/>
  <c r="V66" i="9"/>
  <c r="U66" i="9"/>
  <c r="V65" i="9"/>
  <c r="V78" i="9" s="1"/>
  <c r="U65" i="9"/>
  <c r="U60" i="9"/>
  <c r="V59" i="9"/>
  <c r="U59" i="9"/>
  <c r="V58" i="9"/>
  <c r="V57" i="9"/>
  <c r="U57" i="9"/>
  <c r="V56" i="9"/>
  <c r="U56" i="9"/>
  <c r="V55" i="9"/>
  <c r="U55" i="9"/>
  <c r="V54" i="9"/>
  <c r="U54" i="9"/>
  <c r="V53" i="9"/>
  <c r="U53" i="9"/>
  <c r="V52" i="9"/>
  <c r="U52" i="9"/>
  <c r="V51" i="9"/>
  <c r="U51" i="9"/>
  <c r="V50" i="9"/>
  <c r="U50" i="9"/>
  <c r="V49" i="9"/>
  <c r="U49" i="9"/>
  <c r="V48" i="9"/>
  <c r="U48" i="9"/>
  <c r="V47" i="9"/>
  <c r="U47" i="9"/>
  <c r="V46" i="9"/>
  <c r="U46" i="9"/>
  <c r="V45" i="9"/>
  <c r="U45" i="9"/>
  <c r="V44" i="9"/>
  <c r="U44" i="9"/>
  <c r="V43" i="9"/>
  <c r="U43" i="9"/>
  <c r="V42" i="9"/>
  <c r="U42" i="9"/>
  <c r="V41" i="9"/>
  <c r="U41" i="9"/>
  <c r="V40" i="9"/>
  <c r="U40" i="9"/>
  <c r="V39" i="9"/>
  <c r="U39" i="9"/>
  <c r="V38" i="9"/>
  <c r="V61" i="9" s="1"/>
  <c r="U38" i="9"/>
  <c r="V32" i="9"/>
  <c r="U32" i="9"/>
  <c r="V31" i="9"/>
  <c r="U31" i="9"/>
  <c r="V30" i="9"/>
  <c r="U30" i="9"/>
  <c r="V29" i="9"/>
  <c r="U29" i="9"/>
  <c r="V28" i="9"/>
  <c r="U28" i="9"/>
  <c r="V27" i="9"/>
  <c r="U27" i="9"/>
  <c r="V26" i="9"/>
  <c r="U26" i="9"/>
  <c r="V25" i="9"/>
  <c r="U25" i="9"/>
  <c r="V24" i="9"/>
  <c r="U24" i="9"/>
  <c r="V23" i="9"/>
  <c r="U23" i="9"/>
  <c r="V22" i="9"/>
  <c r="U22" i="9"/>
  <c r="V21" i="9"/>
  <c r="U21" i="9"/>
  <c r="V20" i="9"/>
  <c r="U20" i="9"/>
  <c r="V19" i="9"/>
  <c r="V34" i="9" s="1"/>
  <c r="U19" i="9"/>
  <c r="V15" i="9"/>
  <c r="U11" i="10"/>
  <c r="T11" i="10"/>
  <c r="V27" i="6"/>
  <c r="U27" i="6"/>
  <c r="V17" i="5"/>
  <c r="U17" i="5"/>
  <c r="V17" i="4"/>
  <c r="U17" i="4"/>
  <c r="V18" i="2"/>
  <c r="U18" i="2"/>
  <c r="V26" i="3"/>
  <c r="U26" i="3"/>
  <c r="V14" i="1"/>
  <c r="U14" i="1"/>
  <c r="T165" i="9"/>
  <c r="S165" i="9"/>
  <c r="T164" i="9"/>
  <c r="S164" i="9"/>
  <c r="T163" i="9"/>
  <c r="S163" i="9"/>
  <c r="T162" i="9"/>
  <c r="S162" i="9"/>
  <c r="T161" i="9"/>
  <c r="S161" i="9"/>
  <c r="T160" i="9"/>
  <c r="S160" i="9"/>
  <c r="T159" i="9"/>
  <c r="S159" i="9"/>
  <c r="T158" i="9"/>
  <c r="S158" i="9"/>
  <c r="T157" i="9"/>
  <c r="S157" i="9"/>
  <c r="T156" i="9"/>
  <c r="S156" i="9"/>
  <c r="T155" i="9"/>
  <c r="S155" i="9"/>
  <c r="T154" i="9"/>
  <c r="S154" i="9"/>
  <c r="T153" i="9"/>
  <c r="S153" i="9"/>
  <c r="T152" i="9"/>
  <c r="S152" i="9"/>
  <c r="T151" i="9"/>
  <c r="S151" i="9"/>
  <c r="T150" i="9"/>
  <c r="S150" i="9"/>
  <c r="T149" i="9"/>
  <c r="S149" i="9"/>
  <c r="T148" i="9"/>
  <c r="S148" i="9"/>
  <c r="T147" i="9"/>
  <c r="S147" i="9"/>
  <c r="T146" i="9"/>
  <c r="S146" i="9"/>
  <c r="T145" i="9"/>
  <c r="S145" i="9"/>
  <c r="T144" i="9"/>
  <c r="S144" i="9"/>
  <c r="T143" i="9"/>
  <c r="S143" i="9"/>
  <c r="T142" i="9"/>
  <c r="T166" i="9"/>
  <c r="S142" i="9"/>
  <c r="S166" i="9"/>
  <c r="T135" i="9"/>
  <c r="S135" i="9"/>
  <c r="T134" i="9"/>
  <c r="S134" i="9"/>
  <c r="T133" i="9"/>
  <c r="S133" i="9"/>
  <c r="T132" i="9"/>
  <c r="S132" i="9"/>
  <c r="T131" i="9"/>
  <c r="S131" i="9"/>
  <c r="T130" i="9"/>
  <c r="S130" i="9"/>
  <c r="T129" i="9"/>
  <c r="S129" i="9"/>
  <c r="T128" i="9"/>
  <c r="T136" i="9"/>
  <c r="S128" i="9"/>
  <c r="T123" i="9"/>
  <c r="S123" i="9"/>
  <c r="T122" i="9"/>
  <c r="S122" i="9"/>
  <c r="T121" i="9"/>
  <c r="S121" i="9"/>
  <c r="T120" i="9"/>
  <c r="S120" i="9"/>
  <c r="T119" i="9"/>
  <c r="S119" i="9"/>
  <c r="T118" i="9"/>
  <c r="S118" i="9"/>
  <c r="T117" i="9"/>
  <c r="S117" i="9"/>
  <c r="T116" i="9"/>
  <c r="S116" i="9"/>
  <c r="T115" i="9"/>
  <c r="S115" i="9"/>
  <c r="T114" i="9"/>
  <c r="S114" i="9"/>
  <c r="T113" i="9"/>
  <c r="S113" i="9"/>
  <c r="T112" i="9"/>
  <c r="S112" i="9"/>
  <c r="T111" i="9"/>
  <c r="S111" i="9"/>
  <c r="T110" i="9"/>
  <c r="S110" i="9"/>
  <c r="T109" i="9"/>
  <c r="S109" i="9"/>
  <c r="T108" i="9"/>
  <c r="S108" i="9"/>
  <c r="T107" i="9"/>
  <c r="S107" i="9"/>
  <c r="T106" i="9"/>
  <c r="S106" i="9"/>
  <c r="T105" i="9"/>
  <c r="S105" i="9"/>
  <c r="T104" i="9"/>
  <c r="S104" i="9"/>
  <c r="T103" i="9"/>
  <c r="S103" i="9"/>
  <c r="T102" i="9"/>
  <c r="S102" i="9"/>
  <c r="T101" i="9"/>
  <c r="S101" i="9"/>
  <c r="T100" i="9"/>
  <c r="T124" i="9"/>
  <c r="S100" i="9"/>
  <c r="S124" i="9"/>
  <c r="T95" i="9"/>
  <c r="S95" i="9"/>
  <c r="T94" i="9"/>
  <c r="S94" i="9"/>
  <c r="T93" i="9"/>
  <c r="S93" i="9"/>
  <c r="T92" i="9"/>
  <c r="S92" i="9"/>
  <c r="T91" i="9"/>
  <c r="S91" i="9"/>
  <c r="T90" i="9"/>
  <c r="S90" i="9"/>
  <c r="T89" i="9"/>
  <c r="S89" i="9"/>
  <c r="T88" i="9"/>
  <c r="S88" i="9"/>
  <c r="T87" i="9"/>
  <c r="S87" i="9"/>
  <c r="T86" i="9"/>
  <c r="S86" i="9"/>
  <c r="T85" i="9"/>
  <c r="S85" i="9"/>
  <c r="T84" i="9"/>
  <c r="S84" i="9"/>
  <c r="T83" i="9"/>
  <c r="S83" i="9"/>
  <c r="T82" i="9"/>
  <c r="T96" i="9"/>
  <c r="S82" i="9"/>
  <c r="S96" i="9"/>
  <c r="T77" i="9"/>
  <c r="S77" i="9"/>
  <c r="T76" i="9"/>
  <c r="S76" i="9"/>
  <c r="T75" i="9"/>
  <c r="S75" i="9"/>
  <c r="T74" i="9"/>
  <c r="S74" i="9"/>
  <c r="T73" i="9"/>
  <c r="S73" i="9"/>
  <c r="T72" i="9"/>
  <c r="S72" i="9"/>
  <c r="T71" i="9"/>
  <c r="S71" i="9"/>
  <c r="T70" i="9"/>
  <c r="S70" i="9"/>
  <c r="T69" i="9"/>
  <c r="S69" i="9"/>
  <c r="T68" i="9"/>
  <c r="S68" i="9"/>
  <c r="T67" i="9"/>
  <c r="S67" i="9"/>
  <c r="T66" i="9"/>
  <c r="S66" i="9"/>
  <c r="T65" i="9"/>
  <c r="T78" i="9"/>
  <c r="S65" i="9"/>
  <c r="T60" i="9"/>
  <c r="S60" i="9"/>
  <c r="T59" i="9"/>
  <c r="S59" i="9"/>
  <c r="T58" i="9"/>
  <c r="S58" i="9"/>
  <c r="T57" i="9"/>
  <c r="S57" i="9"/>
  <c r="T56" i="9"/>
  <c r="S56" i="9"/>
  <c r="T55" i="9"/>
  <c r="S55" i="9"/>
  <c r="T54" i="9"/>
  <c r="S54" i="9"/>
  <c r="T53" i="9"/>
  <c r="S53" i="9"/>
  <c r="T52" i="9"/>
  <c r="S52" i="9"/>
  <c r="T51" i="9"/>
  <c r="S51" i="9"/>
  <c r="T50" i="9"/>
  <c r="S50" i="9"/>
  <c r="T49" i="9"/>
  <c r="S49" i="9"/>
  <c r="T48" i="9"/>
  <c r="S48" i="9"/>
  <c r="T47" i="9"/>
  <c r="S47" i="9"/>
  <c r="T46" i="9"/>
  <c r="S46" i="9"/>
  <c r="T45" i="9"/>
  <c r="S45" i="9"/>
  <c r="T44" i="9"/>
  <c r="S44" i="9"/>
  <c r="T43" i="9"/>
  <c r="S43" i="9"/>
  <c r="T42" i="9"/>
  <c r="S42" i="9"/>
  <c r="T41" i="9"/>
  <c r="S41" i="9"/>
  <c r="T40" i="9"/>
  <c r="S40" i="9"/>
  <c r="T39" i="9"/>
  <c r="S39" i="9"/>
  <c r="T38" i="9"/>
  <c r="T61" i="9"/>
  <c r="S38" i="9"/>
  <c r="T32" i="9"/>
  <c r="S32" i="9"/>
  <c r="T31" i="9"/>
  <c r="S31" i="9"/>
  <c r="T30" i="9"/>
  <c r="S30" i="9"/>
  <c r="T29" i="9"/>
  <c r="S29" i="9"/>
  <c r="T28" i="9"/>
  <c r="S28" i="9"/>
  <c r="T27" i="9"/>
  <c r="S27" i="9"/>
  <c r="T26" i="9"/>
  <c r="S26" i="9"/>
  <c r="T25" i="9"/>
  <c r="S25" i="9"/>
  <c r="T24" i="9"/>
  <c r="S24" i="9"/>
  <c r="T23" i="9"/>
  <c r="S23" i="9"/>
  <c r="T22" i="9"/>
  <c r="S22" i="9"/>
  <c r="T21" i="9"/>
  <c r="S21" i="9"/>
  <c r="T20" i="9"/>
  <c r="S20" i="9"/>
  <c r="T19" i="9"/>
  <c r="S19" i="9"/>
  <c r="S34" i="9"/>
  <c r="T13" i="9"/>
  <c r="T12" i="9"/>
  <c r="S12" i="9"/>
  <c r="T11" i="9"/>
  <c r="S11" i="9"/>
  <c r="T10" i="9"/>
  <c r="T9" i="9"/>
  <c r="S9" i="9"/>
  <c r="T8" i="9"/>
  <c r="T7" i="9"/>
  <c r="S7" i="9"/>
  <c r="T6" i="9"/>
  <c r="S6" i="9"/>
  <c r="T5" i="9"/>
  <c r="S5" i="9"/>
  <c r="T4" i="9"/>
  <c r="S11" i="10"/>
  <c r="R11" i="10"/>
  <c r="T27" i="6"/>
  <c r="S27" i="6"/>
  <c r="T17" i="5"/>
  <c r="S17" i="5"/>
  <c r="T17" i="4"/>
  <c r="S17" i="4"/>
  <c r="T26" i="3"/>
  <c r="S26" i="3"/>
  <c r="T18" i="2"/>
  <c r="S18" i="2"/>
  <c r="T14" i="1"/>
  <c r="S14" i="1"/>
  <c r="R165" i="9"/>
  <c r="Q165" i="9"/>
  <c r="R164" i="9"/>
  <c r="Q164" i="9"/>
  <c r="R163" i="9"/>
  <c r="Q163" i="9"/>
  <c r="R162" i="9"/>
  <c r="Q162" i="9"/>
  <c r="R161" i="9"/>
  <c r="Q161" i="9"/>
  <c r="R160" i="9"/>
  <c r="Q160" i="9"/>
  <c r="R159" i="9"/>
  <c r="Q159" i="9"/>
  <c r="R158" i="9"/>
  <c r="Q158" i="9"/>
  <c r="R157" i="9"/>
  <c r="Q157" i="9"/>
  <c r="R156" i="9"/>
  <c r="Q156" i="9"/>
  <c r="R155" i="9"/>
  <c r="Q155" i="9"/>
  <c r="R154" i="9"/>
  <c r="Q154" i="9"/>
  <c r="R153" i="9"/>
  <c r="Q153" i="9"/>
  <c r="R152" i="9"/>
  <c r="Q152" i="9"/>
  <c r="R151" i="9"/>
  <c r="Q151" i="9"/>
  <c r="R150" i="9"/>
  <c r="Q150" i="9"/>
  <c r="R149" i="9"/>
  <c r="Q149" i="9"/>
  <c r="R148" i="9"/>
  <c r="Q148" i="9"/>
  <c r="R147" i="9"/>
  <c r="Q147" i="9"/>
  <c r="R146" i="9"/>
  <c r="Q146" i="9"/>
  <c r="R145" i="9"/>
  <c r="Q145" i="9"/>
  <c r="R144" i="9"/>
  <c r="Q144" i="9"/>
  <c r="R143" i="9"/>
  <c r="Q143" i="9"/>
  <c r="R142" i="9"/>
  <c r="Q142" i="9"/>
  <c r="R135" i="9"/>
  <c r="Q135" i="9"/>
  <c r="R134" i="9"/>
  <c r="Q134" i="9"/>
  <c r="R133" i="9"/>
  <c r="Q133" i="9"/>
  <c r="R132" i="9"/>
  <c r="Q132" i="9"/>
  <c r="R131" i="9"/>
  <c r="Q131" i="9"/>
  <c r="R130" i="9"/>
  <c r="Q130" i="9"/>
  <c r="R129" i="9"/>
  <c r="Q129" i="9"/>
  <c r="R128" i="9"/>
  <c r="R136" i="9"/>
  <c r="Q128" i="9"/>
  <c r="R123" i="9"/>
  <c r="Q123" i="9"/>
  <c r="R122" i="9"/>
  <c r="Q122" i="9"/>
  <c r="R121" i="9"/>
  <c r="Q121" i="9"/>
  <c r="R120" i="9"/>
  <c r="Q120" i="9"/>
  <c r="R119" i="9"/>
  <c r="Q119" i="9"/>
  <c r="R118" i="9"/>
  <c r="Q118" i="9"/>
  <c r="R117" i="9"/>
  <c r="Q117" i="9"/>
  <c r="R116" i="9"/>
  <c r="Q116" i="9"/>
  <c r="R115" i="9"/>
  <c r="Q115" i="9"/>
  <c r="R114" i="9"/>
  <c r="Q114" i="9"/>
  <c r="R113" i="9"/>
  <c r="Q113" i="9"/>
  <c r="R112" i="9"/>
  <c r="Q112" i="9"/>
  <c r="R111" i="9"/>
  <c r="Q111" i="9"/>
  <c r="R110" i="9"/>
  <c r="Q110" i="9"/>
  <c r="R109" i="9"/>
  <c r="Q109" i="9"/>
  <c r="R108" i="9"/>
  <c r="Q108" i="9"/>
  <c r="R107" i="9"/>
  <c r="Q107" i="9"/>
  <c r="R106" i="9"/>
  <c r="Q106" i="9"/>
  <c r="R105" i="9"/>
  <c r="Q105" i="9"/>
  <c r="R104" i="9"/>
  <c r="Q104" i="9"/>
  <c r="R103" i="9"/>
  <c r="Q103" i="9"/>
  <c r="R102" i="9"/>
  <c r="Q102" i="9"/>
  <c r="R101" i="9"/>
  <c r="Q101" i="9"/>
  <c r="R100" i="9"/>
  <c r="Q100" i="9"/>
  <c r="R95" i="9"/>
  <c r="Q95" i="9"/>
  <c r="R94" i="9"/>
  <c r="Q94" i="9"/>
  <c r="R93" i="9"/>
  <c r="Q93" i="9"/>
  <c r="R92" i="9"/>
  <c r="Q92" i="9"/>
  <c r="R91" i="9"/>
  <c r="Q91" i="9"/>
  <c r="R90" i="9"/>
  <c r="Q90" i="9"/>
  <c r="R89" i="9"/>
  <c r="Q89" i="9"/>
  <c r="R88" i="9"/>
  <c r="Q88" i="9"/>
  <c r="R87" i="9"/>
  <c r="Q87" i="9"/>
  <c r="R86" i="9"/>
  <c r="Q86" i="9"/>
  <c r="R85" i="9"/>
  <c r="Q85" i="9"/>
  <c r="R84" i="9"/>
  <c r="Q84" i="9"/>
  <c r="R83" i="9"/>
  <c r="Q83" i="9"/>
  <c r="R82" i="9"/>
  <c r="Q82" i="9"/>
  <c r="Q96" i="9"/>
  <c r="R77" i="9"/>
  <c r="Q77" i="9"/>
  <c r="R76" i="9"/>
  <c r="Q76" i="9"/>
  <c r="R75" i="9"/>
  <c r="Q75" i="9"/>
  <c r="R74" i="9"/>
  <c r="Q74" i="9"/>
  <c r="R73" i="9"/>
  <c r="Q73" i="9"/>
  <c r="R72" i="9"/>
  <c r="Q72" i="9"/>
  <c r="R71" i="9"/>
  <c r="Q71" i="9"/>
  <c r="R70" i="9"/>
  <c r="Q70" i="9"/>
  <c r="R69" i="9"/>
  <c r="Q69" i="9"/>
  <c r="R68" i="9"/>
  <c r="Q68" i="9"/>
  <c r="R67" i="9"/>
  <c r="Q67" i="9"/>
  <c r="R66" i="9"/>
  <c r="Q66" i="9"/>
  <c r="R65" i="9"/>
  <c r="Q65" i="9"/>
  <c r="R60" i="9"/>
  <c r="Q60" i="9"/>
  <c r="R59" i="9"/>
  <c r="Q59" i="9"/>
  <c r="R58" i="9"/>
  <c r="Q58" i="9"/>
  <c r="R57" i="9"/>
  <c r="Q57" i="9"/>
  <c r="R56" i="9"/>
  <c r="Q56" i="9"/>
  <c r="R55" i="9"/>
  <c r="Q55" i="9"/>
  <c r="R54" i="9"/>
  <c r="Q54" i="9"/>
  <c r="R53" i="9"/>
  <c r="Q53" i="9"/>
  <c r="R52" i="9"/>
  <c r="Q52" i="9"/>
  <c r="R51" i="9"/>
  <c r="Q51" i="9"/>
  <c r="R50" i="9"/>
  <c r="Q50" i="9"/>
  <c r="R49" i="9"/>
  <c r="Q49" i="9"/>
  <c r="R48" i="9"/>
  <c r="Q48" i="9"/>
  <c r="R47" i="9"/>
  <c r="Q47" i="9"/>
  <c r="R46" i="9"/>
  <c r="Q46" i="9"/>
  <c r="R45" i="9"/>
  <c r="Q45" i="9"/>
  <c r="R44" i="9"/>
  <c r="Q44" i="9"/>
  <c r="R43" i="9"/>
  <c r="Q43" i="9"/>
  <c r="R42" i="9"/>
  <c r="Q42" i="9"/>
  <c r="R41" i="9"/>
  <c r="Q41" i="9"/>
  <c r="R40" i="9"/>
  <c r="Q40" i="9"/>
  <c r="R39" i="9"/>
  <c r="Q39" i="9"/>
  <c r="R38" i="9"/>
  <c r="Q38" i="9"/>
  <c r="R32" i="9"/>
  <c r="Q32" i="9"/>
  <c r="R31" i="9"/>
  <c r="Q31" i="9"/>
  <c r="R30" i="9"/>
  <c r="Q30" i="9"/>
  <c r="R29" i="9"/>
  <c r="Q29" i="9"/>
  <c r="R28" i="9"/>
  <c r="Q28" i="9"/>
  <c r="R27" i="9"/>
  <c r="Q27" i="9"/>
  <c r="R26" i="9"/>
  <c r="Q26" i="9"/>
  <c r="R25" i="9"/>
  <c r="Q25" i="9"/>
  <c r="R24" i="9"/>
  <c r="Q24" i="9"/>
  <c r="R23" i="9"/>
  <c r="Q23" i="9"/>
  <c r="R22" i="9"/>
  <c r="Q22" i="9"/>
  <c r="R21" i="9"/>
  <c r="Q21" i="9"/>
  <c r="R20" i="9"/>
  <c r="Q20" i="9"/>
  <c r="R19" i="9"/>
  <c r="Q19" i="9"/>
  <c r="R14" i="9"/>
  <c r="Q14" i="9"/>
  <c r="R13" i="9"/>
  <c r="Q13" i="9"/>
  <c r="R12" i="9"/>
  <c r="Q12" i="9"/>
  <c r="R11" i="9"/>
  <c r="Q11" i="9"/>
  <c r="R10" i="9"/>
  <c r="Q10" i="9"/>
  <c r="R9" i="9"/>
  <c r="Q9" i="9"/>
  <c r="R8" i="9"/>
  <c r="Q8" i="9"/>
  <c r="R7" i="9"/>
  <c r="Q7" i="9"/>
  <c r="R6" i="9"/>
  <c r="Q6" i="9"/>
  <c r="R5" i="9"/>
  <c r="Q5" i="9"/>
  <c r="R4" i="9"/>
  <c r="Q4" i="9"/>
  <c r="V27" i="7"/>
  <c r="U27" i="7"/>
  <c r="Q11" i="10"/>
  <c r="P11" i="10"/>
  <c r="R27" i="6"/>
  <c r="Q27" i="6"/>
  <c r="R17" i="5"/>
  <c r="Q17" i="5"/>
  <c r="R26" i="3"/>
  <c r="Q26" i="3"/>
  <c r="R18" i="2"/>
  <c r="Q18" i="2"/>
  <c r="R17" i="4"/>
  <c r="Q17" i="4"/>
  <c r="R14" i="1"/>
  <c r="Q14" i="1"/>
  <c r="O40" i="9"/>
  <c r="P142" i="9"/>
  <c r="P143" i="9"/>
  <c r="P144" i="9"/>
  <c r="P145" i="9"/>
  <c r="P146" i="9"/>
  <c r="P147" i="9"/>
  <c r="P148" i="9"/>
  <c r="P149" i="9"/>
  <c r="P150" i="9"/>
  <c r="P151" i="9"/>
  <c r="P152" i="9"/>
  <c r="P153" i="9"/>
  <c r="P154" i="9"/>
  <c r="P155" i="9"/>
  <c r="P156" i="9"/>
  <c r="P157" i="9"/>
  <c r="P158" i="9"/>
  <c r="P159" i="9"/>
  <c r="P160" i="9"/>
  <c r="P161" i="9"/>
  <c r="P162" i="9"/>
  <c r="P163" i="9"/>
  <c r="P164" i="9"/>
  <c r="P165" i="9"/>
  <c r="O143" i="9"/>
  <c r="O144" i="9"/>
  <c r="O145" i="9"/>
  <c r="O146" i="9"/>
  <c r="O147" i="9"/>
  <c r="O148" i="9"/>
  <c r="O149" i="9"/>
  <c r="O150" i="9"/>
  <c r="O151" i="9"/>
  <c r="O152" i="9"/>
  <c r="O153" i="9"/>
  <c r="O154" i="9"/>
  <c r="O155" i="9"/>
  <c r="O156" i="9"/>
  <c r="O157" i="9"/>
  <c r="O158" i="9"/>
  <c r="O159" i="9"/>
  <c r="O160" i="9"/>
  <c r="O161" i="9"/>
  <c r="O162" i="9"/>
  <c r="O163" i="9"/>
  <c r="O164" i="9"/>
  <c r="O165" i="9"/>
  <c r="O142" i="9"/>
  <c r="N143" i="9"/>
  <c r="N144" i="9"/>
  <c r="N145" i="9"/>
  <c r="N146" i="9"/>
  <c r="N147" i="9"/>
  <c r="N148" i="9"/>
  <c r="N149" i="9"/>
  <c r="N150" i="9"/>
  <c r="N151" i="9"/>
  <c r="N152" i="9"/>
  <c r="N153" i="9"/>
  <c r="N154" i="9"/>
  <c r="N155" i="9"/>
  <c r="N156" i="9"/>
  <c r="N157" i="9"/>
  <c r="N158" i="9"/>
  <c r="N159" i="9"/>
  <c r="N160" i="9"/>
  <c r="N161" i="9"/>
  <c r="N162" i="9"/>
  <c r="N163" i="9"/>
  <c r="N164" i="9"/>
  <c r="N165" i="9"/>
  <c r="N142" i="9"/>
  <c r="N166" i="9"/>
  <c r="Q27" i="7"/>
  <c r="M143" i="9"/>
  <c r="M144" i="9"/>
  <c r="M145" i="9"/>
  <c r="M146" i="9"/>
  <c r="M147" i="9"/>
  <c r="M148" i="9"/>
  <c r="M149" i="9"/>
  <c r="M150" i="9"/>
  <c r="M151" i="9"/>
  <c r="M152" i="9"/>
  <c r="M153" i="9"/>
  <c r="M154" i="9"/>
  <c r="M155" i="9"/>
  <c r="M156" i="9"/>
  <c r="M157" i="9"/>
  <c r="M158" i="9"/>
  <c r="M159" i="9"/>
  <c r="M160" i="9"/>
  <c r="M161" i="9"/>
  <c r="M162" i="9"/>
  <c r="M163" i="9"/>
  <c r="M164" i="9"/>
  <c r="M165" i="9"/>
  <c r="M142" i="9"/>
  <c r="M166" i="9"/>
  <c r="L143" i="9"/>
  <c r="L144" i="9"/>
  <c r="L145" i="9"/>
  <c r="L146" i="9"/>
  <c r="L147" i="9"/>
  <c r="L148" i="9"/>
  <c r="L149" i="9"/>
  <c r="L150" i="9"/>
  <c r="L151" i="9"/>
  <c r="L152" i="9"/>
  <c r="L153" i="9"/>
  <c r="L154" i="9"/>
  <c r="L155" i="9"/>
  <c r="L156" i="9"/>
  <c r="L157" i="9"/>
  <c r="L158" i="9"/>
  <c r="L159" i="9"/>
  <c r="L160" i="9"/>
  <c r="L161" i="9"/>
  <c r="L162" i="9"/>
  <c r="L163" i="9"/>
  <c r="L164" i="9"/>
  <c r="L165" i="9"/>
  <c r="L142" i="9"/>
  <c r="O27" i="7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42" i="9"/>
  <c r="K166" i="9"/>
  <c r="C142" i="9"/>
  <c r="D142" i="9"/>
  <c r="E142" i="9"/>
  <c r="F142" i="9"/>
  <c r="G142" i="9"/>
  <c r="H142" i="9"/>
  <c r="I142" i="9"/>
  <c r="J142" i="9"/>
  <c r="C143" i="9"/>
  <c r="D143" i="9"/>
  <c r="E143" i="9"/>
  <c r="F143" i="9"/>
  <c r="G143" i="9"/>
  <c r="H143" i="9"/>
  <c r="I143" i="9"/>
  <c r="J143" i="9"/>
  <c r="C144" i="9"/>
  <c r="D144" i="9"/>
  <c r="E144" i="9"/>
  <c r="F144" i="9"/>
  <c r="G144" i="9"/>
  <c r="H144" i="9"/>
  <c r="I144" i="9"/>
  <c r="J144" i="9"/>
  <c r="C145" i="9"/>
  <c r="D145" i="9"/>
  <c r="E145" i="9"/>
  <c r="F145" i="9"/>
  <c r="G145" i="9"/>
  <c r="H145" i="9"/>
  <c r="I145" i="9"/>
  <c r="J145" i="9"/>
  <c r="C146" i="9"/>
  <c r="D146" i="9"/>
  <c r="E146" i="9"/>
  <c r="F146" i="9"/>
  <c r="G146" i="9"/>
  <c r="H146" i="9"/>
  <c r="I146" i="9"/>
  <c r="J146" i="9"/>
  <c r="C147" i="9"/>
  <c r="D147" i="9"/>
  <c r="E147" i="9"/>
  <c r="F147" i="9"/>
  <c r="G147" i="9"/>
  <c r="H147" i="9"/>
  <c r="I147" i="9"/>
  <c r="J147" i="9"/>
  <c r="C148" i="9"/>
  <c r="D148" i="9"/>
  <c r="E148" i="9"/>
  <c r="F148" i="9"/>
  <c r="G148" i="9"/>
  <c r="H148" i="9"/>
  <c r="I148" i="9"/>
  <c r="J148" i="9"/>
  <c r="C149" i="9"/>
  <c r="D149" i="9"/>
  <c r="E149" i="9"/>
  <c r="F149" i="9"/>
  <c r="G149" i="9"/>
  <c r="H149" i="9"/>
  <c r="I149" i="9"/>
  <c r="J149" i="9"/>
  <c r="C150" i="9"/>
  <c r="D150" i="9"/>
  <c r="E150" i="9"/>
  <c r="F150" i="9"/>
  <c r="G150" i="9"/>
  <c r="H150" i="9"/>
  <c r="I150" i="9"/>
  <c r="J150" i="9"/>
  <c r="C151" i="9"/>
  <c r="D151" i="9"/>
  <c r="E151" i="9"/>
  <c r="F151" i="9"/>
  <c r="G151" i="9"/>
  <c r="H151" i="9"/>
  <c r="I151" i="9"/>
  <c r="J151" i="9"/>
  <c r="C152" i="9"/>
  <c r="D152" i="9"/>
  <c r="E152" i="9"/>
  <c r="F152" i="9"/>
  <c r="G152" i="9"/>
  <c r="H152" i="9"/>
  <c r="I152" i="9"/>
  <c r="J152" i="9"/>
  <c r="C153" i="9"/>
  <c r="D153" i="9"/>
  <c r="E153" i="9"/>
  <c r="F153" i="9"/>
  <c r="G153" i="9"/>
  <c r="H153" i="9"/>
  <c r="I153" i="9"/>
  <c r="J153" i="9"/>
  <c r="C155" i="9"/>
  <c r="D155" i="9"/>
  <c r="E155" i="9"/>
  <c r="F155" i="9"/>
  <c r="G155" i="9"/>
  <c r="H155" i="9"/>
  <c r="I155" i="9"/>
  <c r="J155" i="9"/>
  <c r="C156" i="9"/>
  <c r="D156" i="9"/>
  <c r="E156" i="9"/>
  <c r="F156" i="9"/>
  <c r="G156" i="9"/>
  <c r="H156" i="9"/>
  <c r="I156" i="9"/>
  <c r="J156" i="9"/>
  <c r="C157" i="9"/>
  <c r="D157" i="9"/>
  <c r="E157" i="9"/>
  <c r="F157" i="9"/>
  <c r="G157" i="9"/>
  <c r="H157" i="9"/>
  <c r="I157" i="9"/>
  <c r="J157" i="9"/>
  <c r="C158" i="9"/>
  <c r="D158" i="9"/>
  <c r="E158" i="9"/>
  <c r="F158" i="9"/>
  <c r="G158" i="9"/>
  <c r="H158" i="9"/>
  <c r="I158" i="9"/>
  <c r="J158" i="9"/>
  <c r="C159" i="9"/>
  <c r="D159" i="9"/>
  <c r="E159" i="9"/>
  <c r="F159" i="9"/>
  <c r="G159" i="9"/>
  <c r="H159" i="9"/>
  <c r="I159" i="9"/>
  <c r="J159" i="9"/>
  <c r="C160" i="9"/>
  <c r="D160" i="9"/>
  <c r="E160" i="9"/>
  <c r="F160" i="9"/>
  <c r="G160" i="9"/>
  <c r="H160" i="9"/>
  <c r="I160" i="9"/>
  <c r="J160" i="9"/>
  <c r="C161" i="9"/>
  <c r="D161" i="9"/>
  <c r="E161" i="9"/>
  <c r="F161" i="9"/>
  <c r="G161" i="9"/>
  <c r="H161" i="9"/>
  <c r="I161" i="9"/>
  <c r="J161" i="9"/>
  <c r="C163" i="9"/>
  <c r="D163" i="9"/>
  <c r="E163" i="9"/>
  <c r="F163" i="9"/>
  <c r="G163" i="9"/>
  <c r="H163" i="9"/>
  <c r="I163" i="9"/>
  <c r="J163" i="9"/>
  <c r="C164" i="9"/>
  <c r="D164" i="9"/>
  <c r="E164" i="9"/>
  <c r="F164" i="9"/>
  <c r="G164" i="9"/>
  <c r="H164" i="9"/>
  <c r="I164" i="9"/>
  <c r="J164" i="9"/>
  <c r="D166" i="9"/>
  <c r="F166" i="9"/>
  <c r="H166" i="9"/>
  <c r="J166" i="9"/>
  <c r="S27" i="7"/>
  <c r="T27" i="7"/>
  <c r="S15" i="7"/>
  <c r="S11" i="7"/>
  <c r="N11" i="10"/>
  <c r="O11" i="10"/>
  <c r="P135" i="9"/>
  <c r="O135" i="9"/>
  <c r="P134" i="9"/>
  <c r="O134" i="9"/>
  <c r="P133" i="9"/>
  <c r="O133" i="9"/>
  <c r="P132" i="9"/>
  <c r="O132" i="9"/>
  <c r="P131" i="9"/>
  <c r="O131" i="9"/>
  <c r="P130" i="9"/>
  <c r="O130" i="9"/>
  <c r="P129" i="9"/>
  <c r="O129" i="9"/>
  <c r="P128" i="9"/>
  <c r="O128" i="9"/>
  <c r="P123" i="9"/>
  <c r="O123" i="9"/>
  <c r="P122" i="9"/>
  <c r="O122" i="9"/>
  <c r="P121" i="9"/>
  <c r="O121" i="9"/>
  <c r="P120" i="9"/>
  <c r="O120" i="9"/>
  <c r="P119" i="9"/>
  <c r="O119" i="9"/>
  <c r="P118" i="9"/>
  <c r="O118" i="9"/>
  <c r="P117" i="9"/>
  <c r="O117" i="9"/>
  <c r="P116" i="9"/>
  <c r="O116" i="9"/>
  <c r="P115" i="9"/>
  <c r="O115" i="9"/>
  <c r="P114" i="9"/>
  <c r="O114" i="9"/>
  <c r="P113" i="9"/>
  <c r="O113" i="9"/>
  <c r="P112" i="9"/>
  <c r="O112" i="9"/>
  <c r="P111" i="9"/>
  <c r="O111" i="9"/>
  <c r="P110" i="9"/>
  <c r="O110" i="9"/>
  <c r="P109" i="9"/>
  <c r="O109" i="9"/>
  <c r="P108" i="9"/>
  <c r="O108" i="9"/>
  <c r="P107" i="9"/>
  <c r="O107" i="9"/>
  <c r="P106" i="9"/>
  <c r="O106" i="9"/>
  <c r="P105" i="9"/>
  <c r="O105" i="9"/>
  <c r="P104" i="9"/>
  <c r="O104" i="9"/>
  <c r="P103" i="9"/>
  <c r="O103" i="9"/>
  <c r="P102" i="9"/>
  <c r="O102" i="9"/>
  <c r="P101" i="9"/>
  <c r="O101" i="9"/>
  <c r="P100" i="9"/>
  <c r="O100" i="9"/>
  <c r="P95" i="9"/>
  <c r="O95" i="9"/>
  <c r="P94" i="9"/>
  <c r="O94" i="9"/>
  <c r="P93" i="9"/>
  <c r="O93" i="9"/>
  <c r="P92" i="9"/>
  <c r="O92" i="9"/>
  <c r="P91" i="9"/>
  <c r="O91" i="9"/>
  <c r="P90" i="9"/>
  <c r="O90" i="9"/>
  <c r="P89" i="9"/>
  <c r="O89" i="9"/>
  <c r="P88" i="9"/>
  <c r="O88" i="9"/>
  <c r="P87" i="9"/>
  <c r="O87" i="9"/>
  <c r="P86" i="9"/>
  <c r="O86" i="9"/>
  <c r="P85" i="9"/>
  <c r="O85" i="9"/>
  <c r="P84" i="9"/>
  <c r="O84" i="9"/>
  <c r="P83" i="9"/>
  <c r="O83" i="9"/>
  <c r="P82" i="9"/>
  <c r="O82" i="9"/>
  <c r="P77" i="9"/>
  <c r="O77" i="9"/>
  <c r="P76" i="9"/>
  <c r="O76" i="9"/>
  <c r="P75" i="9"/>
  <c r="O75" i="9"/>
  <c r="P74" i="9"/>
  <c r="O74" i="9"/>
  <c r="P73" i="9"/>
  <c r="O73" i="9"/>
  <c r="P72" i="9"/>
  <c r="O72" i="9"/>
  <c r="P71" i="9"/>
  <c r="O71" i="9"/>
  <c r="P70" i="9"/>
  <c r="O70" i="9"/>
  <c r="P69" i="9"/>
  <c r="O69" i="9"/>
  <c r="P68" i="9"/>
  <c r="O68" i="9"/>
  <c r="P67" i="9"/>
  <c r="O67" i="9"/>
  <c r="P66" i="9"/>
  <c r="O66" i="9"/>
  <c r="P65" i="9"/>
  <c r="O65" i="9"/>
  <c r="P60" i="9"/>
  <c r="O60" i="9"/>
  <c r="P59" i="9"/>
  <c r="O59" i="9"/>
  <c r="P58" i="9"/>
  <c r="O58" i="9"/>
  <c r="P57" i="9"/>
  <c r="O57" i="9"/>
  <c r="P56" i="9"/>
  <c r="O56" i="9"/>
  <c r="P55" i="9"/>
  <c r="O55" i="9"/>
  <c r="P54" i="9"/>
  <c r="O54" i="9"/>
  <c r="P53" i="9"/>
  <c r="O53" i="9"/>
  <c r="P52" i="9"/>
  <c r="O52" i="9"/>
  <c r="P51" i="9"/>
  <c r="O51" i="9"/>
  <c r="P50" i="9"/>
  <c r="O50" i="9"/>
  <c r="P49" i="9"/>
  <c r="O49" i="9"/>
  <c r="P48" i="9"/>
  <c r="O48" i="9"/>
  <c r="P47" i="9"/>
  <c r="O47" i="9"/>
  <c r="P46" i="9"/>
  <c r="O46" i="9"/>
  <c r="P45" i="9"/>
  <c r="O45" i="9"/>
  <c r="P44" i="9"/>
  <c r="O44" i="9"/>
  <c r="P43" i="9"/>
  <c r="O43" i="9"/>
  <c r="P42" i="9"/>
  <c r="O42" i="9"/>
  <c r="P41" i="9"/>
  <c r="O41" i="9"/>
  <c r="P40" i="9"/>
  <c r="P39" i="9"/>
  <c r="O39" i="9"/>
  <c r="P38" i="9"/>
  <c r="O38" i="9"/>
  <c r="P32" i="9"/>
  <c r="O32" i="9"/>
  <c r="P31" i="9"/>
  <c r="O31" i="9"/>
  <c r="P30" i="9"/>
  <c r="O30" i="9"/>
  <c r="P29" i="9"/>
  <c r="O29" i="9"/>
  <c r="P28" i="9"/>
  <c r="O28" i="9"/>
  <c r="P27" i="9"/>
  <c r="O27" i="9"/>
  <c r="P26" i="9"/>
  <c r="O26" i="9"/>
  <c r="P25" i="9"/>
  <c r="O25" i="9"/>
  <c r="P24" i="9"/>
  <c r="O24" i="9"/>
  <c r="P23" i="9"/>
  <c r="O23" i="9"/>
  <c r="P22" i="9"/>
  <c r="O22" i="9"/>
  <c r="P21" i="9"/>
  <c r="O21" i="9"/>
  <c r="P20" i="9"/>
  <c r="O20" i="9"/>
  <c r="P19" i="9"/>
  <c r="O19" i="9"/>
  <c r="P14" i="9"/>
  <c r="O14" i="9"/>
  <c r="P13" i="9"/>
  <c r="O13" i="9"/>
  <c r="P12" i="9"/>
  <c r="O12" i="9"/>
  <c r="P11" i="9"/>
  <c r="O11" i="9"/>
  <c r="P10" i="9"/>
  <c r="O10" i="9"/>
  <c r="P9" i="9"/>
  <c r="O9" i="9"/>
  <c r="P8" i="9"/>
  <c r="O8" i="9"/>
  <c r="P7" i="9"/>
  <c r="O7" i="9"/>
  <c r="P6" i="9"/>
  <c r="O6" i="9"/>
  <c r="P5" i="9"/>
  <c r="O5" i="9"/>
  <c r="P4" i="9"/>
  <c r="O4" i="9"/>
  <c r="P27" i="6"/>
  <c r="O27" i="6"/>
  <c r="P17" i="5"/>
  <c r="O17" i="5"/>
  <c r="P17" i="4"/>
  <c r="O17" i="4"/>
  <c r="P26" i="3"/>
  <c r="O26" i="3"/>
  <c r="P18" i="2"/>
  <c r="O18" i="2"/>
  <c r="P14" i="1"/>
  <c r="O14" i="1"/>
  <c r="N128" i="9"/>
  <c r="N129" i="9"/>
  <c r="N130" i="9"/>
  <c r="N131" i="9"/>
  <c r="N132" i="9"/>
  <c r="N133" i="9"/>
  <c r="N134" i="9"/>
  <c r="N135" i="9"/>
  <c r="M129" i="9"/>
  <c r="M130" i="9"/>
  <c r="M131" i="9"/>
  <c r="M132" i="9"/>
  <c r="M133" i="9"/>
  <c r="M134" i="9"/>
  <c r="M135" i="9"/>
  <c r="M128" i="9"/>
  <c r="N5" i="9"/>
  <c r="N6" i="9"/>
  <c r="N7" i="9"/>
  <c r="N8" i="9"/>
  <c r="N9" i="9"/>
  <c r="N10" i="9"/>
  <c r="N11" i="9"/>
  <c r="N12" i="9"/>
  <c r="N13" i="9"/>
  <c r="N14" i="9"/>
  <c r="M5" i="9"/>
  <c r="M6" i="9"/>
  <c r="M7" i="9"/>
  <c r="M8" i="9"/>
  <c r="M9" i="9"/>
  <c r="M10" i="9"/>
  <c r="M11" i="9"/>
  <c r="M12" i="9"/>
  <c r="M13" i="9"/>
  <c r="M14" i="9"/>
  <c r="M4" i="9"/>
  <c r="L135" i="9"/>
  <c r="K135" i="9"/>
  <c r="J135" i="9"/>
  <c r="I135" i="9"/>
  <c r="H135" i="9"/>
  <c r="G135" i="9"/>
  <c r="F135" i="9"/>
  <c r="E135" i="9"/>
  <c r="D135" i="9"/>
  <c r="C135" i="9"/>
  <c r="A135" i="9"/>
  <c r="L134" i="9"/>
  <c r="K134" i="9"/>
  <c r="J134" i="9"/>
  <c r="I134" i="9"/>
  <c r="H134" i="9"/>
  <c r="G134" i="9"/>
  <c r="F134" i="9"/>
  <c r="E134" i="9"/>
  <c r="D134" i="9"/>
  <c r="C134" i="9"/>
  <c r="A134" i="9"/>
  <c r="L133" i="9"/>
  <c r="K133" i="9"/>
  <c r="J133" i="9"/>
  <c r="I133" i="9"/>
  <c r="H133" i="9"/>
  <c r="G133" i="9"/>
  <c r="F133" i="9"/>
  <c r="E133" i="9"/>
  <c r="D133" i="9"/>
  <c r="C133" i="9"/>
  <c r="A133" i="9"/>
  <c r="L132" i="9"/>
  <c r="K132" i="9"/>
  <c r="J132" i="9"/>
  <c r="I132" i="9"/>
  <c r="H132" i="9"/>
  <c r="G132" i="9"/>
  <c r="F132" i="9"/>
  <c r="E132" i="9"/>
  <c r="D132" i="9"/>
  <c r="C132" i="9"/>
  <c r="A132" i="9"/>
  <c r="L131" i="9"/>
  <c r="K131" i="9"/>
  <c r="J131" i="9"/>
  <c r="I131" i="9"/>
  <c r="H131" i="9"/>
  <c r="G131" i="9"/>
  <c r="F131" i="9"/>
  <c r="E131" i="9"/>
  <c r="D131" i="9"/>
  <c r="C131" i="9"/>
  <c r="A131" i="9"/>
  <c r="L130" i="9"/>
  <c r="K130" i="9"/>
  <c r="J130" i="9"/>
  <c r="I130" i="9"/>
  <c r="H130" i="9"/>
  <c r="G130" i="9"/>
  <c r="F130" i="9"/>
  <c r="E130" i="9"/>
  <c r="D130" i="9"/>
  <c r="C130" i="9"/>
  <c r="A130" i="9"/>
  <c r="L129" i="9"/>
  <c r="K129" i="9"/>
  <c r="J129" i="9"/>
  <c r="I129" i="9"/>
  <c r="H129" i="9"/>
  <c r="G129" i="9"/>
  <c r="F129" i="9"/>
  <c r="E129" i="9"/>
  <c r="D129" i="9"/>
  <c r="C129" i="9"/>
  <c r="A129" i="9"/>
  <c r="L128" i="9"/>
  <c r="K128" i="9"/>
  <c r="J128" i="9"/>
  <c r="I128" i="9"/>
  <c r="H128" i="9"/>
  <c r="G128" i="9"/>
  <c r="F128" i="9"/>
  <c r="E128" i="9"/>
  <c r="D128" i="9"/>
  <c r="D136" i="9"/>
  <c r="C128" i="9"/>
  <c r="C136" i="9"/>
  <c r="A128" i="9"/>
  <c r="T34" i="9"/>
  <c r="G166" i="9"/>
  <c r="C166" i="9"/>
  <c r="I166" i="9"/>
  <c r="E166" i="9"/>
  <c r="O166" i="9"/>
  <c r="P166" i="9"/>
  <c r="R15" i="9"/>
  <c r="T15" i="9"/>
  <c r="S15" i="9"/>
  <c r="S61" i="9"/>
  <c r="S78" i="9"/>
  <c r="S136" i="9"/>
  <c r="S168" i="9"/>
  <c r="T168" i="9"/>
  <c r="T138" i="9"/>
  <c r="S138" i="9"/>
  <c r="R166" i="9"/>
  <c r="Q136" i="9"/>
  <c r="Q124" i="9"/>
  <c r="R124" i="9"/>
  <c r="R78" i="9"/>
  <c r="Q78" i="9"/>
  <c r="R61" i="9"/>
  <c r="Q34" i="9"/>
  <c r="Q15" i="9"/>
  <c r="Q166" i="9"/>
  <c r="R96" i="9"/>
  <c r="Q61" i="9"/>
  <c r="R34" i="9"/>
  <c r="L166" i="9"/>
  <c r="O34" i="9"/>
  <c r="P61" i="9"/>
  <c r="F136" i="9"/>
  <c r="J136" i="9"/>
  <c r="G136" i="9"/>
  <c r="O78" i="9"/>
  <c r="O96" i="9"/>
  <c r="O124" i="9"/>
  <c r="P78" i="9"/>
  <c r="O61" i="9"/>
  <c r="P34" i="9"/>
  <c r="P124" i="9"/>
  <c r="P96" i="9"/>
  <c r="O136" i="9"/>
  <c r="P136" i="9"/>
  <c r="P15" i="9"/>
  <c r="O15" i="9"/>
  <c r="O138" i="9"/>
  <c r="N136" i="9"/>
  <c r="M136" i="9"/>
  <c r="L136" i="9"/>
  <c r="K136" i="9"/>
  <c r="H136" i="9"/>
  <c r="E136" i="9"/>
  <c r="I136" i="9"/>
  <c r="N18" i="2"/>
  <c r="M18" i="2"/>
  <c r="N94" i="9"/>
  <c r="N95" i="9"/>
  <c r="M94" i="9"/>
  <c r="M95" i="9"/>
  <c r="N101" i="9"/>
  <c r="N102" i="9"/>
  <c r="N103" i="9"/>
  <c r="N104" i="9"/>
  <c r="N105" i="9"/>
  <c r="N106" i="9"/>
  <c r="N107" i="9"/>
  <c r="N108" i="9"/>
  <c r="N109" i="9"/>
  <c r="N110" i="9"/>
  <c r="N111" i="9"/>
  <c r="N112" i="9"/>
  <c r="N113" i="9"/>
  <c r="N114" i="9"/>
  <c r="N115" i="9"/>
  <c r="N116" i="9"/>
  <c r="N117" i="9"/>
  <c r="N118" i="9"/>
  <c r="N119" i="9"/>
  <c r="N120" i="9"/>
  <c r="N121" i="9"/>
  <c r="N122" i="9"/>
  <c r="N123" i="9"/>
  <c r="M101" i="9"/>
  <c r="M102" i="9"/>
  <c r="M103" i="9"/>
  <c r="M104" i="9"/>
  <c r="M105" i="9"/>
  <c r="M106" i="9"/>
  <c r="M107" i="9"/>
  <c r="M108" i="9"/>
  <c r="M109" i="9"/>
  <c r="M110" i="9"/>
  <c r="M111" i="9"/>
  <c r="M112" i="9"/>
  <c r="M113" i="9"/>
  <c r="M114" i="9"/>
  <c r="M115" i="9"/>
  <c r="M116" i="9"/>
  <c r="M117" i="9"/>
  <c r="M118" i="9"/>
  <c r="M119" i="9"/>
  <c r="M120" i="9"/>
  <c r="M121" i="9"/>
  <c r="M122" i="9"/>
  <c r="M123" i="9"/>
  <c r="M100" i="9"/>
  <c r="M11" i="10"/>
  <c r="L11" i="10"/>
  <c r="R27" i="7"/>
  <c r="N27" i="6"/>
  <c r="M27" i="6"/>
  <c r="N17" i="5"/>
  <c r="M17" i="5"/>
  <c r="N17" i="4"/>
  <c r="M17" i="4"/>
  <c r="N26" i="3"/>
  <c r="M26" i="3"/>
  <c r="N14" i="1"/>
  <c r="M14" i="1"/>
  <c r="N100" i="9"/>
  <c r="N93" i="9"/>
  <c r="M93" i="9"/>
  <c r="N92" i="9"/>
  <c r="M92" i="9"/>
  <c r="N91" i="9"/>
  <c r="M91" i="9"/>
  <c r="N90" i="9"/>
  <c r="M90" i="9"/>
  <c r="N89" i="9"/>
  <c r="M89" i="9"/>
  <c r="N88" i="9"/>
  <c r="M88" i="9"/>
  <c r="N87" i="9"/>
  <c r="M87" i="9"/>
  <c r="N86" i="9"/>
  <c r="M86" i="9"/>
  <c r="N85" i="9"/>
  <c r="M85" i="9"/>
  <c r="N84" i="9"/>
  <c r="M84" i="9"/>
  <c r="N83" i="9"/>
  <c r="M83" i="9"/>
  <c r="N82" i="9"/>
  <c r="M82" i="9"/>
  <c r="N77" i="9"/>
  <c r="M77" i="9"/>
  <c r="N76" i="9"/>
  <c r="M76" i="9"/>
  <c r="N75" i="9"/>
  <c r="M75" i="9"/>
  <c r="N74" i="9"/>
  <c r="M74" i="9"/>
  <c r="N73" i="9"/>
  <c r="M73" i="9"/>
  <c r="N72" i="9"/>
  <c r="M72" i="9"/>
  <c r="N71" i="9"/>
  <c r="M71" i="9"/>
  <c r="N70" i="9"/>
  <c r="M70" i="9"/>
  <c r="N69" i="9"/>
  <c r="M69" i="9"/>
  <c r="N68" i="9"/>
  <c r="M68" i="9"/>
  <c r="N67" i="9"/>
  <c r="M67" i="9"/>
  <c r="N66" i="9"/>
  <c r="M66" i="9"/>
  <c r="N65" i="9"/>
  <c r="M65" i="9"/>
  <c r="N60" i="9"/>
  <c r="M60" i="9"/>
  <c r="N59" i="9"/>
  <c r="M59" i="9"/>
  <c r="N58" i="9"/>
  <c r="M58" i="9"/>
  <c r="N57" i="9"/>
  <c r="M57" i="9"/>
  <c r="N56" i="9"/>
  <c r="M56" i="9"/>
  <c r="N55" i="9"/>
  <c r="M55" i="9"/>
  <c r="N54" i="9"/>
  <c r="M54" i="9"/>
  <c r="N53" i="9"/>
  <c r="M53" i="9"/>
  <c r="N52" i="9"/>
  <c r="M52" i="9"/>
  <c r="N51" i="9"/>
  <c r="M51" i="9"/>
  <c r="N50" i="9"/>
  <c r="M50" i="9"/>
  <c r="N49" i="9"/>
  <c r="M49" i="9"/>
  <c r="N48" i="9"/>
  <c r="M48" i="9"/>
  <c r="N47" i="9"/>
  <c r="M47" i="9"/>
  <c r="N46" i="9"/>
  <c r="M46" i="9"/>
  <c r="N45" i="9"/>
  <c r="M45" i="9"/>
  <c r="N44" i="9"/>
  <c r="M44" i="9"/>
  <c r="N43" i="9"/>
  <c r="M43" i="9"/>
  <c r="N42" i="9"/>
  <c r="M42" i="9"/>
  <c r="N41" i="9"/>
  <c r="M41" i="9"/>
  <c r="N40" i="9"/>
  <c r="M40" i="9"/>
  <c r="N39" i="9"/>
  <c r="M39" i="9"/>
  <c r="N38" i="9"/>
  <c r="M38" i="9"/>
  <c r="N32" i="9"/>
  <c r="M32" i="9"/>
  <c r="N31" i="9"/>
  <c r="M31" i="9"/>
  <c r="N30" i="9"/>
  <c r="M30" i="9"/>
  <c r="N29" i="9"/>
  <c r="M29" i="9"/>
  <c r="N28" i="9"/>
  <c r="M28" i="9"/>
  <c r="N27" i="9"/>
  <c r="M27" i="9"/>
  <c r="N26" i="9"/>
  <c r="M26" i="9"/>
  <c r="N25" i="9"/>
  <c r="M25" i="9"/>
  <c r="N24" i="9"/>
  <c r="M24" i="9"/>
  <c r="N23" i="9"/>
  <c r="M23" i="9"/>
  <c r="N22" i="9"/>
  <c r="M22" i="9"/>
  <c r="N21" i="9"/>
  <c r="M21" i="9"/>
  <c r="N20" i="9"/>
  <c r="M20" i="9"/>
  <c r="N19" i="9"/>
  <c r="M19" i="9"/>
  <c r="N4" i="9"/>
  <c r="G4" i="9"/>
  <c r="H4" i="9"/>
  <c r="G5" i="9"/>
  <c r="H5" i="9"/>
  <c r="G6" i="9"/>
  <c r="H6" i="9"/>
  <c r="G7" i="9"/>
  <c r="H7" i="9"/>
  <c r="G8" i="9"/>
  <c r="H8" i="9"/>
  <c r="G9" i="9"/>
  <c r="H9" i="9"/>
  <c r="G10" i="9"/>
  <c r="H10" i="9"/>
  <c r="G11" i="9"/>
  <c r="H11" i="9"/>
  <c r="G12" i="9"/>
  <c r="H12" i="9"/>
  <c r="G13" i="9"/>
  <c r="H13" i="9"/>
  <c r="G14" i="9"/>
  <c r="H14" i="9"/>
  <c r="I4" i="9"/>
  <c r="J4" i="9"/>
  <c r="I5" i="9"/>
  <c r="J5" i="9"/>
  <c r="I6" i="9"/>
  <c r="J6" i="9"/>
  <c r="I7" i="9"/>
  <c r="J7" i="9"/>
  <c r="I8" i="9"/>
  <c r="J8" i="9"/>
  <c r="I9" i="9"/>
  <c r="J9" i="9"/>
  <c r="I10" i="9"/>
  <c r="J10" i="9"/>
  <c r="I11" i="9"/>
  <c r="J11" i="9"/>
  <c r="I12" i="9"/>
  <c r="J12" i="9"/>
  <c r="I13" i="9"/>
  <c r="J13" i="9"/>
  <c r="I14" i="9"/>
  <c r="J14" i="9"/>
  <c r="T171" i="9"/>
  <c r="R168" i="9"/>
  <c r="R138" i="9"/>
  <c r="Q168" i="9"/>
  <c r="Q138" i="9"/>
  <c r="P138" i="9"/>
  <c r="O168" i="9"/>
  <c r="P168" i="9"/>
  <c r="M96" i="9"/>
  <c r="M78" i="9"/>
  <c r="N61" i="9"/>
  <c r="M61" i="9"/>
  <c r="N96" i="9"/>
  <c r="M124" i="9"/>
  <c r="N78" i="9"/>
  <c r="M34" i="9"/>
  <c r="N34" i="9"/>
  <c r="N15" i="9"/>
  <c r="M15" i="9"/>
  <c r="N124" i="9"/>
  <c r="G15" i="9"/>
  <c r="J15" i="9"/>
  <c r="H15" i="9"/>
  <c r="I15" i="9"/>
  <c r="K27" i="6"/>
  <c r="L27" i="6"/>
  <c r="R171" i="9"/>
  <c r="P171" i="9"/>
  <c r="M138" i="9"/>
  <c r="N168" i="9"/>
  <c r="N138" i="9"/>
  <c r="M168" i="9"/>
  <c r="P27" i="7"/>
  <c r="N27" i="7"/>
  <c r="M27" i="7"/>
  <c r="L27" i="7"/>
  <c r="K27" i="7"/>
  <c r="J27" i="7"/>
  <c r="I27" i="7"/>
  <c r="H27" i="7"/>
  <c r="G27" i="7"/>
  <c r="F27" i="7"/>
  <c r="E27" i="7"/>
  <c r="D27" i="7"/>
  <c r="C27" i="7"/>
  <c r="L17" i="5"/>
  <c r="K17" i="5"/>
  <c r="J17" i="5"/>
  <c r="I17" i="5"/>
  <c r="H17" i="5"/>
  <c r="G17" i="5"/>
  <c r="D17" i="5"/>
  <c r="C17" i="5"/>
  <c r="E16" i="5"/>
  <c r="E17" i="5"/>
  <c r="F5" i="5"/>
  <c r="F17" i="5"/>
  <c r="L17" i="4"/>
  <c r="K17" i="4"/>
  <c r="J17" i="4"/>
  <c r="I17" i="4"/>
  <c r="H17" i="4"/>
  <c r="G17" i="4"/>
  <c r="F17" i="4"/>
  <c r="E17" i="4"/>
  <c r="D17" i="4"/>
  <c r="C17" i="4"/>
  <c r="K11" i="10"/>
  <c r="J11" i="10"/>
  <c r="I11" i="10"/>
  <c r="H11" i="10"/>
  <c r="G11" i="10"/>
  <c r="F11" i="10"/>
  <c r="E11" i="10"/>
  <c r="D11" i="10"/>
  <c r="C11" i="10"/>
  <c r="B11" i="10"/>
  <c r="L101" i="9"/>
  <c r="L102" i="9"/>
  <c r="L103" i="9"/>
  <c r="L104" i="9"/>
  <c r="L105" i="9"/>
  <c r="L106" i="9"/>
  <c r="L107" i="9"/>
  <c r="L108" i="9"/>
  <c r="L109" i="9"/>
  <c r="L110" i="9"/>
  <c r="L111" i="9"/>
  <c r="L112" i="9"/>
  <c r="L113" i="9"/>
  <c r="L114" i="9"/>
  <c r="L115" i="9"/>
  <c r="L116" i="9"/>
  <c r="L117" i="9"/>
  <c r="L118" i="9"/>
  <c r="L119" i="9"/>
  <c r="L122" i="9"/>
  <c r="L123" i="9"/>
  <c r="L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1" i="9"/>
  <c r="K122" i="9"/>
  <c r="K123" i="9"/>
  <c r="K100" i="9"/>
  <c r="L83" i="9"/>
  <c r="L84" i="9"/>
  <c r="L85" i="9"/>
  <c r="L86" i="9"/>
  <c r="L87" i="9"/>
  <c r="L88" i="9"/>
  <c r="L89" i="9"/>
  <c r="L90" i="9"/>
  <c r="L91" i="9"/>
  <c r="L92" i="9"/>
  <c r="L93" i="9"/>
  <c r="L94" i="9"/>
  <c r="L82" i="9"/>
  <c r="K83" i="9"/>
  <c r="K84" i="9"/>
  <c r="K85" i="9"/>
  <c r="K86" i="9"/>
  <c r="K87" i="9"/>
  <c r="K88" i="9"/>
  <c r="K89" i="9"/>
  <c r="K90" i="9"/>
  <c r="K91" i="9"/>
  <c r="K92" i="9"/>
  <c r="K93" i="9"/>
  <c r="K94" i="9"/>
  <c r="K82" i="9"/>
  <c r="L66" i="9"/>
  <c r="L67" i="9"/>
  <c r="L68" i="9"/>
  <c r="L69" i="9"/>
  <c r="L70" i="9"/>
  <c r="L71" i="9"/>
  <c r="L72" i="9"/>
  <c r="L73" i="9"/>
  <c r="L74" i="9"/>
  <c r="L75" i="9"/>
  <c r="L76" i="9"/>
  <c r="L77" i="9"/>
  <c r="L65" i="9"/>
  <c r="K66" i="9"/>
  <c r="K67" i="9"/>
  <c r="K68" i="9"/>
  <c r="K69" i="9"/>
  <c r="K70" i="9"/>
  <c r="K71" i="9"/>
  <c r="K72" i="9"/>
  <c r="K73" i="9"/>
  <c r="K74" i="9"/>
  <c r="K75" i="9"/>
  <c r="K76" i="9"/>
  <c r="K77" i="9"/>
  <c r="K65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38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L19" i="9"/>
  <c r="K19" i="9"/>
  <c r="L5" i="9"/>
  <c r="L6" i="9"/>
  <c r="L7" i="9"/>
  <c r="L8" i="9"/>
  <c r="L9" i="9"/>
  <c r="L10" i="9"/>
  <c r="L11" i="9"/>
  <c r="L12" i="9"/>
  <c r="L13" i="9"/>
  <c r="L4" i="9"/>
  <c r="K5" i="9"/>
  <c r="K6" i="9"/>
  <c r="K7" i="9"/>
  <c r="K8" i="9"/>
  <c r="K9" i="9"/>
  <c r="K10" i="9"/>
  <c r="K11" i="9"/>
  <c r="K12" i="9"/>
  <c r="K13" i="9"/>
  <c r="K14" i="9"/>
  <c r="K4" i="9"/>
  <c r="F27" i="6"/>
  <c r="G27" i="6"/>
  <c r="H27" i="6"/>
  <c r="I27" i="6"/>
  <c r="J27" i="6"/>
  <c r="E27" i="6"/>
  <c r="F26" i="3"/>
  <c r="G26" i="3"/>
  <c r="H26" i="3"/>
  <c r="I26" i="3"/>
  <c r="J26" i="3"/>
  <c r="K26" i="3"/>
  <c r="L26" i="3"/>
  <c r="E26" i="3"/>
  <c r="F14" i="1"/>
  <c r="G14" i="1"/>
  <c r="H14" i="1"/>
  <c r="I14" i="1"/>
  <c r="J14" i="1"/>
  <c r="K14" i="1"/>
  <c r="L14" i="1"/>
  <c r="E14" i="1"/>
  <c r="F18" i="2"/>
  <c r="G18" i="2"/>
  <c r="H18" i="2"/>
  <c r="I18" i="2"/>
  <c r="J18" i="2"/>
  <c r="E18" i="2"/>
  <c r="L96" i="9"/>
  <c r="K96" i="9"/>
  <c r="K34" i="9"/>
  <c r="K78" i="9"/>
  <c r="K61" i="9"/>
  <c r="L124" i="9"/>
  <c r="K124" i="9"/>
  <c r="K15" i="9"/>
  <c r="L78" i="9"/>
  <c r="L61" i="9"/>
  <c r="L34" i="9"/>
  <c r="L15" i="9"/>
  <c r="I100" i="9"/>
  <c r="J100" i="9"/>
  <c r="I101" i="9"/>
  <c r="J101" i="9"/>
  <c r="I102" i="9"/>
  <c r="J102" i="9"/>
  <c r="I103" i="9"/>
  <c r="J103" i="9"/>
  <c r="I104" i="9"/>
  <c r="J104" i="9"/>
  <c r="I105" i="9"/>
  <c r="J105" i="9"/>
  <c r="I106" i="9"/>
  <c r="J106" i="9"/>
  <c r="I107" i="9"/>
  <c r="J107" i="9"/>
  <c r="I108" i="9"/>
  <c r="J108" i="9"/>
  <c r="I109" i="9"/>
  <c r="J109" i="9"/>
  <c r="I110" i="9"/>
  <c r="J110" i="9"/>
  <c r="I111" i="9"/>
  <c r="J111" i="9"/>
  <c r="I112" i="9"/>
  <c r="J112" i="9"/>
  <c r="I113" i="9"/>
  <c r="J113" i="9"/>
  <c r="I114" i="9"/>
  <c r="J114" i="9"/>
  <c r="I115" i="9"/>
  <c r="J115" i="9"/>
  <c r="I116" i="9"/>
  <c r="J116" i="9"/>
  <c r="I117" i="9"/>
  <c r="J117" i="9"/>
  <c r="I118" i="9"/>
  <c r="J118" i="9"/>
  <c r="I119" i="9"/>
  <c r="J119" i="9"/>
  <c r="I121" i="9"/>
  <c r="J121" i="9"/>
  <c r="I122" i="9"/>
  <c r="J122" i="9"/>
  <c r="I123" i="9"/>
  <c r="J123" i="9"/>
  <c r="I82" i="9"/>
  <c r="J82" i="9"/>
  <c r="I83" i="9"/>
  <c r="J83" i="9"/>
  <c r="I84" i="9"/>
  <c r="J84" i="9"/>
  <c r="I85" i="9"/>
  <c r="J85" i="9"/>
  <c r="I86" i="9"/>
  <c r="J86" i="9"/>
  <c r="I87" i="9"/>
  <c r="J87" i="9"/>
  <c r="I88" i="9"/>
  <c r="J88" i="9"/>
  <c r="I89" i="9"/>
  <c r="J89" i="9"/>
  <c r="I90" i="9"/>
  <c r="J90" i="9"/>
  <c r="I91" i="9"/>
  <c r="J91" i="9"/>
  <c r="I92" i="9"/>
  <c r="J92" i="9"/>
  <c r="I93" i="9"/>
  <c r="J93" i="9"/>
  <c r="I94" i="9"/>
  <c r="J94" i="9"/>
  <c r="I65" i="9"/>
  <c r="J65" i="9"/>
  <c r="I66" i="9"/>
  <c r="J66" i="9"/>
  <c r="I67" i="9"/>
  <c r="J67" i="9"/>
  <c r="I68" i="9"/>
  <c r="J68" i="9"/>
  <c r="I69" i="9"/>
  <c r="J69" i="9"/>
  <c r="I70" i="9"/>
  <c r="J70" i="9"/>
  <c r="I71" i="9"/>
  <c r="J71" i="9"/>
  <c r="I72" i="9"/>
  <c r="J72" i="9"/>
  <c r="I73" i="9"/>
  <c r="J73" i="9"/>
  <c r="I74" i="9"/>
  <c r="J74" i="9"/>
  <c r="I75" i="9"/>
  <c r="J75" i="9"/>
  <c r="I76" i="9"/>
  <c r="J76" i="9"/>
  <c r="I77" i="9"/>
  <c r="J77" i="9"/>
  <c r="I38" i="9"/>
  <c r="J38" i="9"/>
  <c r="I39" i="9"/>
  <c r="J39" i="9"/>
  <c r="I40" i="9"/>
  <c r="J40" i="9"/>
  <c r="I41" i="9"/>
  <c r="J41" i="9"/>
  <c r="I42" i="9"/>
  <c r="J42" i="9"/>
  <c r="I43" i="9"/>
  <c r="J43" i="9"/>
  <c r="I44" i="9"/>
  <c r="J44" i="9"/>
  <c r="I45" i="9"/>
  <c r="J45" i="9"/>
  <c r="I46" i="9"/>
  <c r="J46" i="9"/>
  <c r="I47" i="9"/>
  <c r="J47" i="9"/>
  <c r="I48" i="9"/>
  <c r="J48" i="9"/>
  <c r="I49" i="9"/>
  <c r="J49" i="9"/>
  <c r="I50" i="9"/>
  <c r="J50" i="9"/>
  <c r="I51" i="9"/>
  <c r="J51" i="9"/>
  <c r="I52" i="9"/>
  <c r="J52" i="9"/>
  <c r="I53" i="9"/>
  <c r="J53" i="9"/>
  <c r="I54" i="9"/>
  <c r="J54" i="9"/>
  <c r="I55" i="9"/>
  <c r="J55" i="9"/>
  <c r="I56" i="9"/>
  <c r="J56" i="9"/>
  <c r="I57" i="9"/>
  <c r="J57" i="9"/>
  <c r="I58" i="9"/>
  <c r="J58" i="9"/>
  <c r="I60" i="9"/>
  <c r="J60" i="9"/>
  <c r="I19" i="9"/>
  <c r="J19" i="9"/>
  <c r="I20" i="9"/>
  <c r="J20" i="9"/>
  <c r="I21" i="9"/>
  <c r="J21" i="9"/>
  <c r="I22" i="9"/>
  <c r="J22" i="9"/>
  <c r="I23" i="9"/>
  <c r="J23" i="9"/>
  <c r="I24" i="9"/>
  <c r="J24" i="9"/>
  <c r="I25" i="9"/>
  <c r="J25" i="9"/>
  <c r="I26" i="9"/>
  <c r="J26" i="9"/>
  <c r="I27" i="9"/>
  <c r="J27" i="9"/>
  <c r="I28" i="9"/>
  <c r="J28" i="9"/>
  <c r="I29" i="9"/>
  <c r="J29" i="9"/>
  <c r="I30" i="9"/>
  <c r="J30" i="9"/>
  <c r="I31" i="9"/>
  <c r="J31" i="9"/>
  <c r="I32" i="9"/>
  <c r="J32" i="9"/>
  <c r="L138" i="9"/>
  <c r="K138" i="9"/>
  <c r="J96" i="9"/>
  <c r="I96" i="9"/>
  <c r="K168" i="9"/>
  <c r="L168" i="9"/>
  <c r="J124" i="9"/>
  <c r="J78" i="9"/>
  <c r="I124" i="9"/>
  <c r="I78" i="9"/>
  <c r="J61" i="9"/>
  <c r="I61" i="9"/>
  <c r="J34" i="9"/>
  <c r="I34" i="9"/>
  <c r="H123" i="9"/>
  <c r="G123" i="9"/>
  <c r="H122" i="9"/>
  <c r="G122" i="9"/>
  <c r="H121" i="9"/>
  <c r="G121" i="9"/>
  <c r="H119" i="9"/>
  <c r="G119" i="9"/>
  <c r="H118" i="9"/>
  <c r="G118" i="9"/>
  <c r="H117" i="9"/>
  <c r="G117" i="9"/>
  <c r="H116" i="9"/>
  <c r="G116" i="9"/>
  <c r="H115" i="9"/>
  <c r="G115" i="9"/>
  <c r="H114" i="9"/>
  <c r="G114" i="9"/>
  <c r="H113" i="9"/>
  <c r="G113" i="9"/>
  <c r="H112" i="9"/>
  <c r="G112" i="9"/>
  <c r="H111" i="9"/>
  <c r="G111" i="9"/>
  <c r="H110" i="9"/>
  <c r="G110" i="9"/>
  <c r="H109" i="9"/>
  <c r="G109" i="9"/>
  <c r="H108" i="9"/>
  <c r="G108" i="9"/>
  <c r="H107" i="9"/>
  <c r="G107" i="9"/>
  <c r="H106" i="9"/>
  <c r="G106" i="9"/>
  <c r="H105" i="9"/>
  <c r="G105" i="9"/>
  <c r="H104" i="9"/>
  <c r="G104" i="9"/>
  <c r="H103" i="9"/>
  <c r="G103" i="9"/>
  <c r="H102" i="9"/>
  <c r="G102" i="9"/>
  <c r="H101" i="9"/>
  <c r="G101" i="9"/>
  <c r="H100" i="9"/>
  <c r="G100" i="9"/>
  <c r="H94" i="9"/>
  <c r="G94" i="9"/>
  <c r="H93" i="9"/>
  <c r="G93" i="9"/>
  <c r="H92" i="9"/>
  <c r="G92" i="9"/>
  <c r="H91" i="9"/>
  <c r="G91" i="9"/>
  <c r="H90" i="9"/>
  <c r="G90" i="9"/>
  <c r="H89" i="9"/>
  <c r="G89" i="9"/>
  <c r="H88" i="9"/>
  <c r="G88" i="9"/>
  <c r="H87" i="9"/>
  <c r="G87" i="9"/>
  <c r="H86" i="9"/>
  <c r="G86" i="9"/>
  <c r="H85" i="9"/>
  <c r="G85" i="9"/>
  <c r="H84" i="9"/>
  <c r="G84" i="9"/>
  <c r="H83" i="9"/>
  <c r="G83" i="9"/>
  <c r="H82" i="9"/>
  <c r="G82" i="9"/>
  <c r="G96" i="9"/>
  <c r="H77" i="9"/>
  <c r="G77" i="9"/>
  <c r="H76" i="9"/>
  <c r="G76" i="9"/>
  <c r="H75" i="9"/>
  <c r="G75" i="9"/>
  <c r="H74" i="9"/>
  <c r="G74" i="9"/>
  <c r="H73" i="9"/>
  <c r="G73" i="9"/>
  <c r="H72" i="9"/>
  <c r="G72" i="9"/>
  <c r="H71" i="9"/>
  <c r="G71" i="9"/>
  <c r="H70" i="9"/>
  <c r="G70" i="9"/>
  <c r="H69" i="9"/>
  <c r="G69" i="9"/>
  <c r="H68" i="9"/>
  <c r="G68" i="9"/>
  <c r="H67" i="9"/>
  <c r="G67" i="9"/>
  <c r="H66" i="9"/>
  <c r="G66" i="9"/>
  <c r="H65" i="9"/>
  <c r="G65" i="9"/>
  <c r="H60" i="9"/>
  <c r="G60" i="9"/>
  <c r="H58" i="9"/>
  <c r="G58" i="9"/>
  <c r="H57" i="9"/>
  <c r="G57" i="9"/>
  <c r="H56" i="9"/>
  <c r="G56" i="9"/>
  <c r="H55" i="9"/>
  <c r="G55" i="9"/>
  <c r="H54" i="9"/>
  <c r="G54" i="9"/>
  <c r="H53" i="9"/>
  <c r="G53" i="9"/>
  <c r="H52" i="9"/>
  <c r="G52" i="9"/>
  <c r="H51" i="9"/>
  <c r="G51" i="9"/>
  <c r="H50" i="9"/>
  <c r="G50" i="9"/>
  <c r="H49" i="9"/>
  <c r="G49" i="9"/>
  <c r="H48" i="9"/>
  <c r="G48" i="9"/>
  <c r="H47" i="9"/>
  <c r="G47" i="9"/>
  <c r="H46" i="9"/>
  <c r="G46" i="9"/>
  <c r="H45" i="9"/>
  <c r="G45" i="9"/>
  <c r="H44" i="9"/>
  <c r="G44" i="9"/>
  <c r="H43" i="9"/>
  <c r="G43" i="9"/>
  <c r="H42" i="9"/>
  <c r="G42" i="9"/>
  <c r="H41" i="9"/>
  <c r="G41" i="9"/>
  <c r="H40" i="9"/>
  <c r="G40" i="9"/>
  <c r="H39" i="9"/>
  <c r="G39" i="9"/>
  <c r="H38" i="9"/>
  <c r="G38" i="9"/>
  <c r="H32" i="9"/>
  <c r="G32" i="9"/>
  <c r="H31" i="9"/>
  <c r="G31" i="9"/>
  <c r="H30" i="9"/>
  <c r="G30" i="9"/>
  <c r="H29" i="9"/>
  <c r="G29" i="9"/>
  <c r="H28" i="9"/>
  <c r="G28" i="9"/>
  <c r="H27" i="9"/>
  <c r="G27" i="9"/>
  <c r="H26" i="9"/>
  <c r="G26" i="9"/>
  <c r="H25" i="9"/>
  <c r="G25" i="9"/>
  <c r="H24" i="9"/>
  <c r="G24" i="9"/>
  <c r="H23" i="9"/>
  <c r="G23" i="9"/>
  <c r="H22" i="9"/>
  <c r="G22" i="9"/>
  <c r="H21" i="9"/>
  <c r="G21" i="9"/>
  <c r="H20" i="9"/>
  <c r="G20" i="9"/>
  <c r="H19" i="9"/>
  <c r="G19" i="9"/>
  <c r="D27" i="6"/>
  <c r="C27" i="6"/>
  <c r="D26" i="3"/>
  <c r="C26" i="3"/>
  <c r="D18" i="2"/>
  <c r="C18" i="2"/>
  <c r="D14" i="1"/>
  <c r="C14" i="1"/>
  <c r="H96" i="9"/>
  <c r="G124" i="9"/>
  <c r="G61" i="9"/>
  <c r="I168" i="9"/>
  <c r="J168" i="9"/>
  <c r="H61" i="9"/>
  <c r="H124" i="9"/>
  <c r="G34" i="9"/>
  <c r="G78" i="9"/>
  <c r="H34" i="9"/>
  <c r="H78" i="9"/>
  <c r="F60" i="9"/>
  <c r="E60" i="9"/>
  <c r="D60" i="9"/>
  <c r="F58" i="9"/>
  <c r="E58" i="9"/>
  <c r="D58" i="9"/>
  <c r="F4" i="9"/>
  <c r="F5" i="9"/>
  <c r="F6" i="9"/>
  <c r="F7" i="9"/>
  <c r="F8" i="9"/>
  <c r="F9" i="9"/>
  <c r="F10" i="9"/>
  <c r="F11" i="9"/>
  <c r="F12" i="9"/>
  <c r="F13" i="9"/>
  <c r="F14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1" i="9"/>
  <c r="F122" i="9"/>
  <c r="F123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E123" i="9"/>
  <c r="E122" i="9"/>
  <c r="E121" i="9"/>
  <c r="E119" i="9"/>
  <c r="E118" i="9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77" i="9"/>
  <c r="E76" i="9"/>
  <c r="E75" i="9"/>
  <c r="E74" i="9"/>
  <c r="E73" i="9"/>
  <c r="E72" i="9"/>
  <c r="E71" i="9"/>
  <c r="E70" i="9"/>
  <c r="E69" i="9"/>
  <c r="E68" i="9"/>
  <c r="E67" i="9"/>
  <c r="E66" i="9"/>
  <c r="E65" i="9"/>
  <c r="E57" i="9"/>
  <c r="E56" i="9"/>
  <c r="E55" i="9"/>
  <c r="E54" i="9"/>
  <c r="E53" i="9"/>
  <c r="E52" i="9"/>
  <c r="E51" i="9"/>
  <c r="E50" i="9"/>
  <c r="E49" i="9"/>
  <c r="E48" i="9"/>
  <c r="E47" i="9"/>
  <c r="E46" i="9"/>
  <c r="E45" i="9"/>
  <c r="E44" i="9"/>
  <c r="E43" i="9"/>
  <c r="E42" i="9"/>
  <c r="E41" i="9"/>
  <c r="E40" i="9"/>
  <c r="E39" i="9"/>
  <c r="E38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4" i="9"/>
  <c r="E13" i="9"/>
  <c r="E12" i="9"/>
  <c r="E11" i="9"/>
  <c r="E10" i="9"/>
  <c r="E9" i="9"/>
  <c r="E8" i="9"/>
  <c r="E7" i="9"/>
  <c r="E6" i="9"/>
  <c r="E5" i="9"/>
  <c r="E4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1" i="9"/>
  <c r="D122" i="9"/>
  <c r="D123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4" i="9"/>
  <c r="D5" i="9"/>
  <c r="D6" i="9"/>
  <c r="D7" i="9"/>
  <c r="D8" i="9"/>
  <c r="D9" i="9"/>
  <c r="D10" i="9"/>
  <c r="D11" i="9"/>
  <c r="D12" i="9"/>
  <c r="D13" i="9"/>
  <c r="D14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1" i="9"/>
  <c r="C122" i="9"/>
  <c r="C123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60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4" i="9"/>
  <c r="C5" i="9"/>
  <c r="C6" i="9"/>
  <c r="C7" i="9"/>
  <c r="C8" i="9"/>
  <c r="C9" i="9"/>
  <c r="C10" i="9"/>
  <c r="C11" i="9"/>
  <c r="C12" i="9"/>
  <c r="C13" i="9"/>
  <c r="C14" i="9"/>
  <c r="B101" i="9"/>
  <c r="B102" i="9"/>
  <c r="B103" i="9"/>
  <c r="B104" i="9"/>
  <c r="B105" i="9"/>
  <c r="B106" i="9"/>
  <c r="B107" i="9"/>
  <c r="B108" i="9"/>
  <c r="B109" i="9"/>
  <c r="A101" i="9"/>
  <c r="A102" i="9"/>
  <c r="A103" i="9"/>
  <c r="A104" i="9"/>
  <c r="A105" i="9"/>
  <c r="A106" i="9"/>
  <c r="A107" i="9"/>
  <c r="A108" i="9"/>
  <c r="A109" i="9"/>
  <c r="A110" i="9"/>
  <c r="B110" i="9"/>
  <c r="A111" i="9"/>
  <c r="B111" i="9"/>
  <c r="A112" i="9"/>
  <c r="B112" i="9"/>
  <c r="A113" i="9"/>
  <c r="B113" i="9"/>
  <c r="A114" i="9"/>
  <c r="B114" i="9"/>
  <c r="A115" i="9"/>
  <c r="B115" i="9"/>
  <c r="A116" i="9"/>
  <c r="B116" i="9"/>
  <c r="A117" i="9"/>
  <c r="B117" i="9"/>
  <c r="A118" i="9"/>
  <c r="B118" i="9"/>
  <c r="A119" i="9"/>
  <c r="B119" i="9"/>
  <c r="A121" i="9"/>
  <c r="B121" i="9"/>
  <c r="A122" i="9"/>
  <c r="B122" i="9"/>
  <c r="A123" i="9"/>
  <c r="B123" i="9"/>
  <c r="A100" i="9"/>
  <c r="B100" i="9"/>
  <c r="A83" i="9"/>
  <c r="B83" i="9"/>
  <c r="A84" i="9"/>
  <c r="B84" i="9"/>
  <c r="A85" i="9"/>
  <c r="B85" i="9"/>
  <c r="A86" i="9"/>
  <c r="B86" i="9"/>
  <c r="A87" i="9"/>
  <c r="B87" i="9"/>
  <c r="A88" i="9"/>
  <c r="B88" i="9"/>
  <c r="A89" i="9"/>
  <c r="B89" i="9"/>
  <c r="A90" i="9"/>
  <c r="B90" i="9"/>
  <c r="A91" i="9"/>
  <c r="B91" i="9"/>
  <c r="A92" i="9"/>
  <c r="B92" i="9"/>
  <c r="A93" i="9"/>
  <c r="B93" i="9"/>
  <c r="A94" i="9"/>
  <c r="B94" i="9"/>
  <c r="A82" i="9"/>
  <c r="B82" i="9"/>
  <c r="A67" i="9"/>
  <c r="B67" i="9"/>
  <c r="A66" i="9"/>
  <c r="B66" i="9"/>
  <c r="A68" i="9"/>
  <c r="B68" i="9"/>
  <c r="A69" i="9"/>
  <c r="B69" i="9"/>
  <c r="A70" i="9"/>
  <c r="B70" i="9"/>
  <c r="A71" i="9"/>
  <c r="B71" i="9"/>
  <c r="A72" i="9"/>
  <c r="B72" i="9"/>
  <c r="A73" i="9"/>
  <c r="B73" i="9"/>
  <c r="A74" i="9"/>
  <c r="B74" i="9"/>
  <c r="A75" i="9"/>
  <c r="B75" i="9"/>
  <c r="A76" i="9"/>
  <c r="B76" i="9"/>
  <c r="A77" i="9"/>
  <c r="B77" i="9"/>
  <c r="A65" i="9"/>
  <c r="B65" i="9"/>
  <c r="A39" i="9"/>
  <c r="B39" i="9"/>
  <c r="A40" i="9"/>
  <c r="B40" i="9"/>
  <c r="A41" i="9"/>
  <c r="B41" i="9"/>
  <c r="A42" i="9"/>
  <c r="B42" i="9"/>
  <c r="A43" i="9"/>
  <c r="B43" i="9"/>
  <c r="A44" i="9"/>
  <c r="B44" i="9"/>
  <c r="A45" i="9"/>
  <c r="B45" i="9"/>
  <c r="A46" i="9"/>
  <c r="B46" i="9"/>
  <c r="A47" i="9"/>
  <c r="B47" i="9"/>
  <c r="A48" i="9"/>
  <c r="B48" i="9"/>
  <c r="A49" i="9"/>
  <c r="B49" i="9"/>
  <c r="A50" i="9"/>
  <c r="B50" i="9"/>
  <c r="A51" i="9"/>
  <c r="B51" i="9"/>
  <c r="A52" i="9"/>
  <c r="B52" i="9"/>
  <c r="A53" i="9"/>
  <c r="B53" i="9"/>
  <c r="A54" i="9"/>
  <c r="B54" i="9"/>
  <c r="A55" i="9"/>
  <c r="B55" i="9"/>
  <c r="A56" i="9"/>
  <c r="B56" i="9"/>
  <c r="A57" i="9"/>
  <c r="B57" i="9"/>
  <c r="A58" i="9"/>
  <c r="B58" i="9"/>
  <c r="A60" i="9"/>
  <c r="B60" i="9"/>
  <c r="A38" i="9"/>
  <c r="B38" i="9"/>
  <c r="A5" i="9"/>
  <c r="A6" i="9"/>
  <c r="B6" i="9"/>
  <c r="A7" i="9"/>
  <c r="B7" i="9"/>
  <c r="A8" i="9"/>
  <c r="B8" i="9"/>
  <c r="A9" i="9"/>
  <c r="B9" i="9"/>
  <c r="A10" i="9"/>
  <c r="B10" i="9"/>
  <c r="A11" i="9"/>
  <c r="B11" i="9"/>
  <c r="A12" i="9"/>
  <c r="B12" i="9"/>
  <c r="A13" i="9"/>
  <c r="B13" i="9"/>
  <c r="A14" i="9"/>
  <c r="B14" i="9"/>
  <c r="A4" i="9"/>
  <c r="B4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19" i="9"/>
  <c r="B19" i="9"/>
  <c r="H168" i="9"/>
  <c r="E96" i="9"/>
  <c r="C78" i="9"/>
  <c r="F61" i="9"/>
  <c r="F124" i="9"/>
  <c r="F78" i="9"/>
  <c r="F15" i="9"/>
  <c r="C15" i="9"/>
  <c r="C34" i="9"/>
  <c r="C96" i="9"/>
  <c r="C124" i="9"/>
  <c r="D34" i="9"/>
  <c r="D61" i="9"/>
  <c r="E34" i="9"/>
  <c r="E78" i="9"/>
  <c r="E124" i="9"/>
  <c r="F96" i="9"/>
  <c r="F34" i="9"/>
  <c r="G168" i="9"/>
  <c r="E15" i="9"/>
  <c r="C61" i="9"/>
  <c r="D78" i="9"/>
  <c r="E61" i="9"/>
  <c r="D124" i="9"/>
  <c r="D96" i="9"/>
  <c r="D15" i="9"/>
  <c r="C168" i="9"/>
  <c r="F168" i="9"/>
  <c r="E168" i="9"/>
  <c r="D168" i="9"/>
  <c r="U34" i="9" l="1"/>
  <c r="U15" i="9"/>
  <c r="U78" i="9"/>
  <c r="U61" i="9"/>
  <c r="V168" i="9"/>
  <c r="V138" i="9"/>
  <c r="U138" i="9" l="1"/>
  <c r="U168" i="9"/>
  <c r="V171" i="9" s="1"/>
</calcChain>
</file>

<file path=xl/sharedStrings.xml><?xml version="1.0" encoding="utf-8"?>
<sst xmlns="http://schemas.openxmlformats.org/spreadsheetml/2006/main" count="729" uniqueCount="124">
  <si>
    <t>Utvalgs- og prosjektnummer Ungdomsutvalget - 100</t>
  </si>
  <si>
    <t>Budsjett 2019</t>
  </si>
  <si>
    <t>regnskap 2019</t>
  </si>
  <si>
    <t>Budsjett 2020</t>
  </si>
  <si>
    <t>regnskap 2020</t>
  </si>
  <si>
    <t>Budsjett 2021</t>
  </si>
  <si>
    <t>Budsjett 2022</t>
  </si>
  <si>
    <t>Budsjett 2023</t>
  </si>
  <si>
    <t>Budsjett 2024</t>
  </si>
  <si>
    <t>Budsjett 2025</t>
  </si>
  <si>
    <t>Kostnad</t>
  </si>
  <si>
    <t>Inntekt</t>
  </si>
  <si>
    <t>Ungdomsutvalget Adm. kostnader</t>
  </si>
  <si>
    <t xml:space="preserve"> kr -   </t>
  </si>
  <si>
    <t>Dugnad, vedlikehold</t>
  </si>
  <si>
    <t>Kurs/instruksjon</t>
  </si>
  <si>
    <t>Bevertning. Møter</t>
  </si>
  <si>
    <t>Arrangement for kulturuka i Rælingen</t>
  </si>
  <si>
    <t>Intern arrangement</t>
  </si>
  <si>
    <t>Ekstern arrangement</t>
  </si>
  <si>
    <t>Elektrisitet, lys og varme</t>
  </si>
  <si>
    <t xml:space="preserve">Andre kostnader    </t>
  </si>
  <si>
    <t>Andre inntekter - Tilskudd</t>
  </si>
  <si>
    <t>Utvalgs- og prosjektnummer Jaktutvalget - 300</t>
  </si>
  <si>
    <t>Regnskap 2019</t>
  </si>
  <si>
    <t>Regnskap 2020</t>
  </si>
  <si>
    <t>Jaktutvalget Adm. kostnader</t>
  </si>
  <si>
    <t>Skyting Fellemyra - Annekloppa, Amo og skyterekvesita</t>
  </si>
  <si>
    <t xml:space="preserve">Dugnad, vedlikehold </t>
  </si>
  <si>
    <t>Ekstern arrangement, firmaskyting</t>
  </si>
  <si>
    <t>Andre kostnader</t>
  </si>
  <si>
    <t>Beverjakt Rælingen</t>
  </si>
  <si>
    <t>Revejakt,rovvilt Rælingen</t>
  </si>
  <si>
    <t>Harejakt Rælingen</t>
  </si>
  <si>
    <t>Rådyrjakt Rælingen</t>
  </si>
  <si>
    <t>Småviltjakt Ræligen</t>
  </si>
  <si>
    <t>Jaktkortsalg nytt jaktområde</t>
  </si>
  <si>
    <t>Leie av jaktterreng Skogeierforeningen</t>
  </si>
  <si>
    <t>Leie og drifskostnader ny hytte</t>
  </si>
  <si>
    <t>Reise</t>
  </si>
  <si>
    <t>Kostnader jegerprøvekurs</t>
  </si>
  <si>
    <t>Konfliktdempende tiltak mot ulv</t>
  </si>
  <si>
    <t>Jegerprøvekurs</t>
  </si>
  <si>
    <t>Utvalgs- og prosjektnummer Fiskeutvalget - 200</t>
  </si>
  <si>
    <t>Fiskeutvalget Adm. Kostnader</t>
  </si>
  <si>
    <t>Kultivering</t>
  </si>
  <si>
    <t>Bevertning og Møter</t>
  </si>
  <si>
    <t>Intern arrangement-Myrdammen</t>
  </si>
  <si>
    <t>Egne kurs</t>
  </si>
  <si>
    <t>Andre inntekter</t>
  </si>
  <si>
    <t>Kostnader fiskekort</t>
  </si>
  <si>
    <t>Inntekter fiskekort</t>
  </si>
  <si>
    <r>
      <t>Totale inntekter/kostnader Fiskekort og tilskudd</t>
    </r>
    <r>
      <rPr>
        <b/>
        <sz val="11"/>
        <color rgb="FF00B050"/>
        <rFont val="Calibri"/>
        <family val="2"/>
        <scheme val="minor"/>
      </rPr>
      <t/>
    </r>
  </si>
  <si>
    <t>Utvalgs- og prosjektnummer Lerdueutvalget - 400</t>
  </si>
  <si>
    <t>Lerdueutvalget Adm. kostnader</t>
  </si>
  <si>
    <t>Kostnad skyting Fellesmyra</t>
  </si>
  <si>
    <t>Dugnad, vedlikehold bygg skytebane</t>
  </si>
  <si>
    <t>Inntekt firmaskyting/utvalgsskyting</t>
  </si>
  <si>
    <t>Kostnad firmaskyting</t>
  </si>
  <si>
    <t>Salgsinntekter, avgiftsfri</t>
  </si>
  <si>
    <t>Utvalgs- og prosjektnummer Rifleutvalget - 500</t>
  </si>
  <si>
    <t>Regnskap 2021</t>
  </si>
  <si>
    <t>Regnskap 2022</t>
  </si>
  <si>
    <t>Regnskap 2023</t>
  </si>
  <si>
    <t>Regnskap 2024</t>
  </si>
  <si>
    <t>Regnskap 2025</t>
  </si>
  <si>
    <t>Rifleutvalget Adm. kostnader</t>
  </si>
  <si>
    <t>Firmaskyting</t>
  </si>
  <si>
    <t>Ammunisjon, Skyterekvisita, Treningsskudd Rifle</t>
  </si>
  <si>
    <t>Utvalgs- og prosjektnummer Hundeutvalget - 600</t>
  </si>
  <si>
    <t>Hundeutvalget Adm. kostnader</t>
  </si>
  <si>
    <t>Aversjonsdressur</t>
  </si>
  <si>
    <t>Kostnad Aversjonsdressur</t>
  </si>
  <si>
    <t>Kurs/instruksjon intern</t>
  </si>
  <si>
    <t>Kostnad intern arrangement</t>
  </si>
  <si>
    <t>Femund vinter</t>
  </si>
  <si>
    <t>kostnad Femud vinter</t>
  </si>
  <si>
    <t>Femund - Sollerøya</t>
  </si>
  <si>
    <t>Kostnad Femund Solerøya</t>
  </si>
  <si>
    <t>Instruktørkurs ekstern</t>
  </si>
  <si>
    <t>klubbmesterskap</t>
  </si>
  <si>
    <t>?</t>
  </si>
  <si>
    <t>kostnad klubbmesterskap</t>
  </si>
  <si>
    <t>Natur og Miljø</t>
  </si>
  <si>
    <t>Treningsterreng Marikollen</t>
  </si>
  <si>
    <t>Jentene</t>
  </si>
  <si>
    <t>Adm. kostnader</t>
  </si>
  <si>
    <t>Bevertning</t>
  </si>
  <si>
    <t>kostnad kurs/utdanning</t>
  </si>
  <si>
    <t xml:space="preserve">kostnad eksterne aktiviteter </t>
  </si>
  <si>
    <t xml:space="preserve">inntekt eksterne aktiviteter </t>
  </si>
  <si>
    <t>tilskudd</t>
  </si>
  <si>
    <t>Utvalgs- og prosjektnummer RJFF Administrasjon - 700</t>
  </si>
  <si>
    <t>Budsjett 2017</t>
  </si>
  <si>
    <t>Budsjett 2018</t>
  </si>
  <si>
    <t xml:space="preserve">kr -   </t>
  </si>
  <si>
    <t>RJFF Administrajon adm. kostnader, innkjøp adm</t>
  </si>
  <si>
    <t>Forsikring Skytebaner, klubbhus, utstyr</t>
  </si>
  <si>
    <t>Inntekt intern arrangement</t>
  </si>
  <si>
    <t xml:space="preserve">Leie Skytebaner </t>
  </si>
  <si>
    <t xml:space="preserve">Leie lokaler </t>
  </si>
  <si>
    <t>Veikostnader skytebaner</t>
  </si>
  <si>
    <t>Diverse kostnader admin (marked/WEB)</t>
  </si>
  <si>
    <t>Porto</t>
  </si>
  <si>
    <t>Kontingent medlemmer</t>
  </si>
  <si>
    <t>Lotteri</t>
  </si>
  <si>
    <t xml:space="preserve"> kr - </t>
  </si>
  <si>
    <t>Renteinntekter</t>
  </si>
  <si>
    <t>Gebyr bank</t>
  </si>
  <si>
    <t>Andre Leiekostnader</t>
  </si>
  <si>
    <t>Avskriv bygning og annen fast eiendom</t>
  </si>
  <si>
    <t>Regnskap - revisjonskostnader</t>
  </si>
  <si>
    <t>RJFF -   Budsjett 2025</t>
  </si>
  <si>
    <t>d</t>
  </si>
  <si>
    <t>kurs, utdanning</t>
  </si>
  <si>
    <t>eksterne arrangementer</t>
  </si>
  <si>
    <t>eksterne aarrangementer</t>
  </si>
  <si>
    <t>Uten Admin</t>
  </si>
  <si>
    <t>Total</t>
  </si>
  <si>
    <t>Budsjett 2026</t>
  </si>
  <si>
    <t>Regnskap 2026</t>
  </si>
  <si>
    <t xml:space="preserve"> </t>
  </si>
  <si>
    <t>Apportkurs/Blodsporkurs</t>
  </si>
  <si>
    <t>Kostnad Apportkurs/Blodsporkurs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</si>
</sst>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kr&quot;\ #,##0;[Red]\-&quot;kr&quot;\ #,##0"/>
    <numFmt numFmtId="8" formatCode="&quot;kr&quot;\ #,##0.00;[Red]\-&quot;kr&quot;\ #,##0.00"/>
    <numFmt numFmtId="44" formatCode="_-&quot;kr&quot;\ * #,##0.00_-;\-&quot;kr&quot;\ * #,##0.00_-;_-&quot;kr&quot;\ * &quot;-&quot;??_-;_-@_-"/>
    <numFmt numFmtId="164" formatCode="_ * #,##0.00_ ;_ * \-#,##0.00_ ;_ * &quot;-&quot;??_ ;_ @_ "/>
    <numFmt numFmtId="165" formatCode="_ * #,##0_ ;_ * \-#,##0_ ;_ * &quot;-&quot;??_ ;_ @_ "/>
    <numFmt numFmtId="166" formatCode="[$-414]General"/>
    <numFmt numFmtId="167" formatCode="\ #,##0.00\ ;\-#,##0.00\ ;\-#\ ;@\ "/>
    <numFmt numFmtId="168" formatCode="[$kr-414]&quot; &quot;#,##0.00;[Red]&quot;-&quot;[$kr-414]&quot; &quot;#,##0.00"/>
    <numFmt numFmtId="169" formatCode="&quot; &quot;#,##0.00&quot; &quot;;&quot;-&quot;#,##0.00&quot; &quot;;&quot;-&quot;#&quot; &quot;;@&quot; &quot;"/>
    <numFmt numFmtId="170" formatCode="_-&quot;kr&quot;\ * #,##0_-;\-&quot;kr&quot;\ * #,##0_-;_-&quot;kr&quot;\ * &quot;-&quot;??_-;_-@_-"/>
    <numFmt numFmtId="171" formatCode="_-[$kr-414]\ * #,##0.00_-;\-[$kr-414]\ * #,##0.00_-;_-[$kr-414]\ * &quot;-&quot;??_-;_-@_-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Verdana"/>
      <family val="2"/>
    </font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sz val="11"/>
      <color rgb="FF000000"/>
      <name val="Calibri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i/>
      <sz val="16"/>
      <color rgb="FF0000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b/>
      <i/>
      <u/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theme="6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000000"/>
      </patternFill>
    </fill>
    <fill>
      <patternFill patternType="solid">
        <fgColor theme="6"/>
        <bgColor indexed="64"/>
      </patternFill>
    </fill>
    <fill>
      <patternFill patternType="solid">
        <fgColor theme="6"/>
        <bgColor rgb="FF000000"/>
      </patternFill>
    </fill>
    <fill>
      <patternFill patternType="solid">
        <fgColor rgb="FF9BBB59"/>
        <bgColor rgb="FF000000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6">
    <xf numFmtId="0" fontId="0" fillId="0" borderId="0"/>
    <xf numFmtId="164" fontId="6" fillId="0" borderId="0" applyFont="0" applyFill="0" applyBorder="0" applyAlignment="0" applyProtection="0"/>
    <xf numFmtId="0" fontId="9" fillId="0" borderId="0"/>
    <xf numFmtId="167" fontId="12" fillId="0" borderId="0" applyBorder="0" applyProtection="0"/>
    <xf numFmtId="0" fontId="10" fillId="0" borderId="0" applyBorder="0" applyProtection="0">
      <alignment horizontal="center"/>
    </xf>
    <xf numFmtId="0" fontId="10" fillId="0" borderId="0" applyBorder="0" applyProtection="0">
      <alignment horizontal="center" textRotation="90"/>
    </xf>
    <xf numFmtId="0" fontId="11" fillId="0" borderId="0" applyBorder="0" applyProtection="0"/>
    <xf numFmtId="0" fontId="11" fillId="0" borderId="0" applyBorder="0" applyProtection="0"/>
    <xf numFmtId="166" fontId="12" fillId="0" borderId="0" applyBorder="0" applyProtection="0"/>
    <xf numFmtId="0" fontId="13" fillId="0" borderId="0"/>
    <xf numFmtId="0" fontId="14" fillId="0" borderId="0"/>
    <xf numFmtId="0" fontId="15" fillId="3" borderId="0"/>
    <xf numFmtId="0" fontId="15" fillId="4" borderId="0"/>
    <xf numFmtId="0" fontId="14" fillId="5" borderId="0"/>
    <xf numFmtId="0" fontId="16" fillId="6" borderId="0"/>
    <xf numFmtId="0" fontId="17" fillId="7" borderId="0"/>
    <xf numFmtId="169" fontId="18" fillId="0" borderId="0"/>
    <xf numFmtId="166" fontId="18" fillId="0" borderId="0"/>
    <xf numFmtId="0" fontId="19" fillId="0" borderId="0"/>
    <xf numFmtId="0" fontId="20" fillId="8" borderId="0"/>
    <xf numFmtId="0" fontId="21" fillId="0" borderId="0">
      <alignment horizontal="center"/>
    </xf>
    <xf numFmtId="0" fontId="22" fillId="0" borderId="0"/>
    <xf numFmtId="0" fontId="23" fillId="0" borderId="0"/>
    <xf numFmtId="0" fontId="24" fillId="0" borderId="0"/>
    <xf numFmtId="0" fontId="21" fillId="0" borderId="0">
      <alignment horizontal="center" textRotation="90"/>
    </xf>
    <xf numFmtId="0" fontId="25" fillId="0" borderId="0"/>
    <xf numFmtId="0" fontId="26" fillId="9" borderId="0"/>
    <xf numFmtId="0" fontId="27" fillId="9" borderId="17"/>
    <xf numFmtId="0" fontId="28" fillId="0" borderId="0"/>
    <xf numFmtId="168" fontId="28" fillId="0" borderId="0"/>
    <xf numFmtId="0" fontId="13" fillId="0" borderId="0"/>
    <xf numFmtId="0" fontId="13" fillId="0" borderId="0"/>
    <xf numFmtId="0" fontId="16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202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1" xfId="0" applyFont="1" applyBorder="1"/>
    <xf numFmtId="0" fontId="0" fillId="0" borderId="1" xfId="0" applyBorder="1" applyProtection="1">
      <protection locked="0"/>
    </xf>
    <xf numFmtId="0" fontId="0" fillId="0" borderId="1" xfId="0" applyBorder="1"/>
    <xf numFmtId="0" fontId="1" fillId="0" borderId="2" xfId="0" applyFont="1" applyBorder="1"/>
    <xf numFmtId="0" fontId="0" fillId="0" borderId="3" xfId="0" applyBorder="1"/>
    <xf numFmtId="0" fontId="0" fillId="0" borderId="3" xfId="0" applyBorder="1" applyProtection="1">
      <protection locked="0"/>
    </xf>
    <xf numFmtId="0" fontId="2" fillId="0" borderId="0" xfId="0" applyFont="1"/>
    <xf numFmtId="0" fontId="4" fillId="0" borderId="1" xfId="0" applyFont="1" applyBorder="1"/>
    <xf numFmtId="3" fontId="4" fillId="0" borderId="0" xfId="0" applyNumberFormat="1" applyFont="1"/>
    <xf numFmtId="0" fontId="4" fillId="0" borderId="0" xfId="0" applyFont="1"/>
    <xf numFmtId="165" fontId="0" fillId="0" borderId="1" xfId="1" applyNumberFormat="1" applyFont="1" applyBorder="1" applyProtection="1">
      <protection locked="0"/>
    </xf>
    <xf numFmtId="165" fontId="0" fillId="0" borderId="0" xfId="1" applyNumberFormat="1" applyFont="1"/>
    <xf numFmtId="165" fontId="4" fillId="0" borderId="1" xfId="1" applyNumberFormat="1" applyFont="1" applyBorder="1"/>
    <xf numFmtId="0" fontId="0" fillId="0" borderId="7" xfId="0" applyBorder="1" applyProtection="1">
      <protection locked="0"/>
    </xf>
    <xf numFmtId="165" fontId="0" fillId="0" borderId="11" xfId="1" applyNumberFormat="1" applyFont="1" applyBorder="1" applyProtection="1">
      <protection locked="0"/>
    </xf>
    <xf numFmtId="165" fontId="4" fillId="0" borderId="11" xfId="1" applyNumberFormat="1" applyFont="1" applyBorder="1"/>
    <xf numFmtId="0" fontId="7" fillId="0" borderId="1" xfId="0" applyFont="1" applyBorder="1"/>
    <xf numFmtId="0" fontId="0" fillId="0" borderId="11" xfId="0" applyBorder="1"/>
    <xf numFmtId="0" fontId="4" fillId="0" borderId="1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4" fillId="0" borderId="8" xfId="0" applyNumberFormat="1" applyFont="1" applyBorder="1"/>
    <xf numFmtId="0" fontId="1" fillId="0" borderId="12" xfId="0" applyFont="1" applyBorder="1"/>
    <xf numFmtId="0" fontId="0" fillId="0" borderId="7" xfId="0" applyBorder="1"/>
    <xf numFmtId="0" fontId="4" fillId="0" borderId="8" xfId="0" applyFont="1" applyBorder="1" applyAlignment="1">
      <alignment horizontal="center"/>
    </xf>
    <xf numFmtId="3" fontId="4" fillId="0" borderId="13" xfId="0" applyNumberFormat="1" applyFont="1" applyBorder="1"/>
    <xf numFmtId="0" fontId="1" fillId="0" borderId="14" xfId="0" applyFont="1" applyBorder="1"/>
    <xf numFmtId="3" fontId="3" fillId="0" borderId="14" xfId="0" applyNumberFormat="1" applyFont="1" applyBorder="1"/>
    <xf numFmtId="0" fontId="0" fillId="0" borderId="12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4" xfId="0" applyBorder="1" applyProtection="1">
      <protection locked="0"/>
    </xf>
    <xf numFmtId="3" fontId="4" fillId="2" borderId="3" xfId="0" applyNumberFormat="1" applyFont="1" applyFill="1" applyBorder="1"/>
    <xf numFmtId="3" fontId="4" fillId="0" borderId="16" xfId="0" applyNumberFormat="1" applyFont="1" applyBorder="1"/>
    <xf numFmtId="3" fontId="4" fillId="0" borderId="3" xfId="0" applyNumberFormat="1" applyFont="1" applyBorder="1"/>
    <xf numFmtId="3" fontId="4" fillId="0" borderId="4" xfId="0" applyNumberFormat="1" applyFont="1" applyBorder="1"/>
    <xf numFmtId="3" fontId="4" fillId="0" borderId="5" xfId="0" applyNumberFormat="1" applyFont="1" applyBorder="1"/>
    <xf numFmtId="3" fontId="4" fillId="0" borderId="6" xfId="0" applyNumberFormat="1" applyFont="1" applyBorder="1"/>
    <xf numFmtId="0" fontId="1" fillId="0" borderId="7" xfId="0" applyFont="1" applyBorder="1" applyProtection="1">
      <protection locked="0"/>
    </xf>
    <xf numFmtId="44" fontId="0" fillId="0" borderId="0" xfId="33" applyFont="1"/>
    <xf numFmtId="44" fontId="0" fillId="2" borderId="11" xfId="33" applyFont="1" applyFill="1" applyBorder="1" applyProtection="1">
      <protection locked="0"/>
    </xf>
    <xf numFmtId="44" fontId="0" fillId="2" borderId="1" xfId="33" applyFont="1" applyFill="1" applyBorder="1" applyProtection="1">
      <protection locked="0"/>
    </xf>
    <xf numFmtId="0" fontId="0" fillId="0" borderId="8" xfId="0" applyBorder="1"/>
    <xf numFmtId="3" fontId="4" fillId="0" borderId="1" xfId="0" applyNumberFormat="1" applyFont="1" applyBorder="1"/>
    <xf numFmtId="0" fontId="0" fillId="0" borderId="25" xfId="0" applyBorder="1" applyProtection="1">
      <protection locked="0"/>
    </xf>
    <xf numFmtId="165" fontId="0" fillId="0" borderId="0" xfId="1" applyNumberFormat="1" applyFont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65" fontId="0" fillId="0" borderId="22" xfId="1" applyNumberFormat="1" applyFont="1" applyBorder="1" applyProtection="1">
      <protection locked="0"/>
    </xf>
    <xf numFmtId="165" fontId="0" fillId="0" borderId="8" xfId="1" applyNumberFormat="1" applyFont="1" applyBorder="1" applyProtection="1">
      <protection locked="0"/>
    </xf>
    <xf numFmtId="3" fontId="4" fillId="0" borderId="24" xfId="0" applyNumberFormat="1" applyFont="1" applyBorder="1"/>
    <xf numFmtId="3" fontId="4" fillId="0" borderId="7" xfId="0" applyNumberFormat="1" applyFont="1" applyBorder="1"/>
    <xf numFmtId="0" fontId="4" fillId="0" borderId="11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3" fontId="4" fillId="0" borderId="26" xfId="0" applyNumberFormat="1" applyFont="1" applyBorder="1"/>
    <xf numFmtId="3" fontId="4" fillId="0" borderId="30" xfId="0" applyNumberFormat="1" applyFont="1" applyBorder="1"/>
    <xf numFmtId="0" fontId="4" fillId="0" borderId="7" xfId="0" applyFont="1" applyBorder="1" applyAlignment="1">
      <alignment horizontal="center"/>
    </xf>
    <xf numFmtId="3" fontId="4" fillId="0" borderId="27" xfId="0" applyNumberFormat="1" applyFont="1" applyBorder="1"/>
    <xf numFmtId="170" fontId="0" fillId="2" borderId="0" xfId="33" applyNumberFormat="1" applyFont="1" applyFill="1"/>
    <xf numFmtId="170" fontId="0" fillId="2" borderId="11" xfId="33" applyNumberFormat="1" applyFont="1" applyFill="1" applyBorder="1" applyProtection="1">
      <protection locked="0"/>
    </xf>
    <xf numFmtId="170" fontId="0" fillId="2" borderId="1" xfId="33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170" fontId="4" fillId="11" borderId="1" xfId="33" applyNumberFormat="1" applyFont="1" applyFill="1" applyBorder="1"/>
    <xf numFmtId="170" fontId="4" fillId="11" borderId="11" xfId="33" applyNumberFormat="1" applyFont="1" applyFill="1" applyBorder="1"/>
    <xf numFmtId="170" fontId="29" fillId="11" borderId="1" xfId="33" applyNumberFormat="1" applyFont="1" applyFill="1" applyBorder="1"/>
    <xf numFmtId="170" fontId="29" fillId="11" borderId="0" xfId="33" applyNumberFormat="1" applyFont="1" applyFill="1"/>
    <xf numFmtId="0" fontId="0" fillId="2" borderId="0" xfId="0" applyFill="1" applyProtection="1">
      <protection locked="0"/>
    </xf>
    <xf numFmtId="170" fontId="2" fillId="2" borderId="0" xfId="33" applyNumberFormat="1" applyFont="1" applyFill="1"/>
    <xf numFmtId="170" fontId="4" fillId="2" borderId="3" xfId="33" applyNumberFormat="1" applyFont="1" applyFill="1" applyBorder="1" applyAlignment="1" applyProtection="1">
      <alignment horizontal="center"/>
      <protection locked="0"/>
    </xf>
    <xf numFmtId="170" fontId="4" fillId="2" borderId="4" xfId="33" applyNumberFormat="1" applyFont="1" applyFill="1" applyBorder="1" applyAlignment="1" applyProtection="1">
      <alignment horizontal="center"/>
      <protection locked="0"/>
    </xf>
    <xf numFmtId="170" fontId="4" fillId="2" borderId="3" xfId="33" applyNumberFormat="1" applyFont="1" applyFill="1" applyBorder="1"/>
    <xf numFmtId="170" fontId="4" fillId="2" borderId="4" xfId="33" applyNumberFormat="1" applyFont="1" applyFill="1" applyBorder="1"/>
    <xf numFmtId="170" fontId="4" fillId="2" borderId="23" xfId="33" applyNumberFormat="1" applyFont="1" applyFill="1" applyBorder="1"/>
    <xf numFmtId="170" fontId="4" fillId="2" borderId="3" xfId="33" applyNumberFormat="1" applyFont="1" applyFill="1" applyBorder="1" applyAlignment="1">
      <alignment horizontal="center"/>
    </xf>
    <xf numFmtId="170" fontId="4" fillId="2" borderId="4" xfId="33" applyNumberFormat="1" applyFont="1" applyFill="1" applyBorder="1" applyAlignment="1">
      <alignment horizontal="center"/>
    </xf>
    <xf numFmtId="170" fontId="4" fillId="2" borderId="8" xfId="33" applyNumberFormat="1" applyFont="1" applyFill="1" applyBorder="1" applyAlignment="1">
      <alignment horizontal="center"/>
    </xf>
    <xf numFmtId="170" fontId="4" fillId="2" borderId="8" xfId="33" applyNumberFormat="1" applyFont="1" applyFill="1" applyBorder="1"/>
    <xf numFmtId="170" fontId="4" fillId="2" borderId="29" xfId="33" applyNumberFormat="1" applyFont="1" applyFill="1" applyBorder="1"/>
    <xf numFmtId="170" fontId="4" fillId="2" borderId="26" xfId="33" applyNumberFormat="1" applyFont="1" applyFill="1" applyBorder="1"/>
    <xf numFmtId="170" fontId="4" fillId="2" borderId="1" xfId="33" applyNumberFormat="1" applyFont="1" applyFill="1" applyBorder="1"/>
    <xf numFmtId="170" fontId="3" fillId="2" borderId="23" xfId="33" applyNumberFormat="1" applyFont="1" applyFill="1" applyBorder="1"/>
    <xf numFmtId="170" fontId="29" fillId="11" borderId="11" xfId="33" applyNumberFormat="1" applyFont="1" applyFill="1" applyBorder="1"/>
    <xf numFmtId="6" fontId="29" fillId="11" borderId="11" xfId="0" applyNumberFormat="1" applyFont="1" applyFill="1" applyBorder="1"/>
    <xf numFmtId="6" fontId="29" fillId="11" borderId="1" xfId="0" applyNumberFormat="1" applyFont="1" applyFill="1" applyBorder="1"/>
    <xf numFmtId="6" fontId="0" fillId="2" borderId="1" xfId="33" applyNumberFormat="1" applyFont="1" applyFill="1" applyBorder="1" applyProtection="1">
      <protection locked="0"/>
    </xf>
    <xf numFmtId="6" fontId="0" fillId="2" borderId="11" xfId="33" applyNumberFormat="1" applyFont="1" applyFill="1" applyBorder="1" applyProtection="1">
      <protection locked="0"/>
    </xf>
    <xf numFmtId="6" fontId="0" fillId="2" borderId="0" xfId="33" applyNumberFormat="1" applyFont="1" applyFill="1"/>
    <xf numFmtId="0" fontId="4" fillId="2" borderId="11" xfId="0" applyFont="1" applyFill="1" applyBorder="1" applyAlignment="1" applyProtection="1">
      <alignment horizontal="center"/>
      <protection locked="0"/>
    </xf>
    <xf numFmtId="170" fontId="0" fillId="2" borderId="11" xfId="33" applyNumberFormat="1" applyFont="1" applyFill="1" applyBorder="1"/>
    <xf numFmtId="170" fontId="0" fillId="2" borderId="1" xfId="33" applyNumberFormat="1" applyFont="1" applyFill="1" applyBorder="1"/>
    <xf numFmtId="170" fontId="0" fillId="2" borderId="1" xfId="33" applyNumberFormat="1" applyFont="1" applyFill="1" applyBorder="1" applyAlignment="1" applyProtection="1">
      <alignment wrapText="1"/>
      <protection locked="0"/>
    </xf>
    <xf numFmtId="170" fontId="0" fillId="2" borderId="0" xfId="0" applyNumberFormat="1" applyFill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29" fillId="11" borderId="1" xfId="0" applyFont="1" applyFill="1" applyBorder="1"/>
    <xf numFmtId="44" fontId="29" fillId="11" borderId="1" xfId="33" applyFont="1" applyFill="1" applyBorder="1"/>
    <xf numFmtId="170" fontId="0" fillId="2" borderId="0" xfId="33" applyNumberFormat="1" applyFont="1" applyFill="1" applyProtection="1">
      <protection locked="0"/>
    </xf>
    <xf numFmtId="44" fontId="0" fillId="2" borderId="0" xfId="33" applyFont="1" applyFill="1"/>
    <xf numFmtId="0" fontId="0" fillId="2" borderId="0" xfId="0" applyFill="1"/>
    <xf numFmtId="170" fontId="4" fillId="2" borderId="0" xfId="33" applyNumberFormat="1" applyFont="1" applyFill="1" applyBorder="1"/>
    <xf numFmtId="0" fontId="4" fillId="12" borderId="1" xfId="0" applyFont="1" applyFill="1" applyBorder="1" applyAlignment="1" applyProtection="1">
      <alignment horizontal="center"/>
      <protection locked="0"/>
    </xf>
    <xf numFmtId="170" fontId="0" fillId="12" borderId="0" xfId="33" applyNumberFormat="1" applyFont="1" applyFill="1"/>
    <xf numFmtId="0" fontId="4" fillId="11" borderId="1" xfId="0" applyFont="1" applyFill="1" applyBorder="1"/>
    <xf numFmtId="0" fontId="4" fillId="11" borderId="11" xfId="0" applyFont="1" applyFill="1" applyBorder="1"/>
    <xf numFmtId="6" fontId="4" fillId="11" borderId="1" xfId="0" applyNumberFormat="1" applyFont="1" applyFill="1" applyBorder="1"/>
    <xf numFmtId="0" fontId="29" fillId="11" borderId="11" xfId="0" applyFont="1" applyFill="1" applyBorder="1"/>
    <xf numFmtId="3" fontId="29" fillId="11" borderId="1" xfId="0" applyNumberFormat="1" applyFont="1" applyFill="1" applyBorder="1"/>
    <xf numFmtId="6" fontId="0" fillId="12" borderId="0" xfId="33" applyNumberFormat="1" applyFont="1" applyFill="1"/>
    <xf numFmtId="0" fontId="4" fillId="11" borderId="11" xfId="0" applyFont="1" applyFill="1" applyBorder="1" applyAlignment="1">
      <alignment horizontal="center"/>
    </xf>
    <xf numFmtId="6" fontId="29" fillId="11" borderId="1" xfId="0" applyNumberFormat="1" applyFont="1" applyFill="1" applyBorder="1" applyAlignment="1">
      <alignment wrapText="1"/>
    </xf>
    <xf numFmtId="44" fontId="0" fillId="12" borderId="0" xfId="33" applyFont="1" applyFill="1"/>
    <xf numFmtId="171" fontId="29" fillId="11" borderId="1" xfId="33" applyNumberFormat="1" applyFont="1" applyFill="1" applyBorder="1"/>
    <xf numFmtId="0" fontId="0" fillId="12" borderId="1" xfId="0" applyFill="1" applyBorder="1" applyAlignment="1" applyProtection="1">
      <alignment horizontal="center"/>
      <protection locked="0"/>
    </xf>
    <xf numFmtId="170" fontId="4" fillId="12" borderId="3" xfId="33" applyNumberFormat="1" applyFont="1" applyFill="1" applyBorder="1" applyAlignment="1" applyProtection="1">
      <alignment horizontal="center"/>
      <protection locked="0"/>
    </xf>
    <xf numFmtId="170" fontId="4" fillId="12" borderId="4" xfId="33" applyNumberFormat="1" applyFont="1" applyFill="1" applyBorder="1" applyAlignment="1" applyProtection="1">
      <alignment horizontal="center"/>
      <protection locked="0"/>
    </xf>
    <xf numFmtId="170" fontId="4" fillId="12" borderId="3" xfId="33" applyNumberFormat="1" applyFont="1" applyFill="1" applyBorder="1"/>
    <xf numFmtId="170" fontId="4" fillId="12" borderId="4" xfId="33" applyNumberFormat="1" applyFont="1" applyFill="1" applyBorder="1"/>
    <xf numFmtId="170" fontId="4" fillId="12" borderId="23" xfId="33" applyNumberFormat="1" applyFont="1" applyFill="1" applyBorder="1"/>
    <xf numFmtId="170" fontId="4" fillId="12" borderId="3" xfId="33" applyNumberFormat="1" applyFont="1" applyFill="1" applyBorder="1" applyAlignment="1">
      <alignment horizontal="center"/>
    </xf>
    <xf numFmtId="170" fontId="4" fillId="12" borderId="4" xfId="33" applyNumberFormat="1" applyFont="1" applyFill="1" applyBorder="1" applyAlignment="1">
      <alignment horizontal="center"/>
    </xf>
    <xf numFmtId="170" fontId="4" fillId="12" borderId="8" xfId="33" applyNumberFormat="1" applyFont="1" applyFill="1" applyBorder="1" applyAlignment="1">
      <alignment horizontal="center"/>
    </xf>
    <xf numFmtId="170" fontId="4" fillId="12" borderId="8" xfId="33" applyNumberFormat="1" applyFont="1" applyFill="1" applyBorder="1"/>
    <xf numFmtId="170" fontId="3" fillId="12" borderId="23" xfId="33" applyNumberFormat="1" applyFont="1" applyFill="1" applyBorder="1"/>
    <xf numFmtId="3" fontId="4" fillId="2" borderId="0" xfId="0" applyNumberFormat="1" applyFont="1" applyFill="1"/>
    <xf numFmtId="3" fontId="4" fillId="2" borderId="23" xfId="0" applyNumberFormat="1" applyFont="1" applyFill="1" applyBorder="1"/>
    <xf numFmtId="6" fontId="4" fillId="14" borderId="8" xfId="0" applyNumberFormat="1" applyFont="1" applyFill="1" applyBorder="1"/>
    <xf numFmtId="6" fontId="4" fillId="14" borderId="23" xfId="0" applyNumberFormat="1" applyFont="1" applyFill="1" applyBorder="1"/>
    <xf numFmtId="6" fontId="0" fillId="0" borderId="0" xfId="0" applyNumberFormat="1" applyProtection="1">
      <protection locked="0"/>
    </xf>
    <xf numFmtId="6" fontId="4" fillId="11" borderId="3" xfId="0" applyNumberFormat="1" applyFont="1" applyFill="1" applyBorder="1"/>
    <xf numFmtId="0" fontId="4" fillId="11" borderId="4" xfId="0" applyFont="1" applyFill="1" applyBorder="1"/>
    <xf numFmtId="0" fontId="4" fillId="11" borderId="3" xfId="0" applyFont="1" applyFill="1" applyBorder="1"/>
    <xf numFmtId="0" fontId="4" fillId="2" borderId="7" xfId="0" applyFont="1" applyFill="1" applyBorder="1" applyAlignment="1" applyProtection="1">
      <alignment horizontal="center"/>
      <protection locked="0"/>
    </xf>
    <xf numFmtId="0" fontId="4" fillId="11" borderId="7" xfId="0" applyFont="1" applyFill="1" applyBorder="1"/>
    <xf numFmtId="6" fontId="4" fillId="11" borderId="7" xfId="0" applyNumberFormat="1" applyFont="1" applyFill="1" applyBorder="1"/>
    <xf numFmtId="170" fontId="29" fillId="11" borderId="1" xfId="33" applyNumberFormat="1" applyFont="1" applyFill="1" applyBorder="1" applyAlignment="1">
      <alignment wrapText="1"/>
    </xf>
    <xf numFmtId="6" fontId="4" fillId="11" borderId="8" xfId="0" applyNumberFormat="1" applyFont="1" applyFill="1" applyBorder="1"/>
    <xf numFmtId="0" fontId="4" fillId="11" borderId="8" xfId="0" applyFont="1" applyFill="1" applyBorder="1"/>
    <xf numFmtId="170" fontId="4" fillId="11" borderId="8" xfId="33" applyNumberFormat="1" applyFont="1" applyFill="1" applyBorder="1"/>
    <xf numFmtId="170" fontId="4" fillId="11" borderId="4" xfId="33" applyNumberFormat="1" applyFont="1" applyFill="1" applyBorder="1"/>
    <xf numFmtId="6" fontId="4" fillId="11" borderId="23" xfId="0" applyNumberFormat="1" applyFont="1" applyFill="1" applyBorder="1"/>
    <xf numFmtId="0" fontId="2" fillId="2" borderId="0" xfId="0" applyFont="1" applyFill="1"/>
    <xf numFmtId="44" fontId="29" fillId="14" borderId="11" xfId="33" applyFont="1" applyFill="1" applyBorder="1"/>
    <xf numFmtId="44" fontId="29" fillId="14" borderId="1" xfId="33" applyFont="1" applyFill="1" applyBorder="1"/>
    <xf numFmtId="0" fontId="4" fillId="12" borderId="1" xfId="0" applyFont="1" applyFill="1" applyBorder="1" applyProtection="1">
      <protection locked="0"/>
    </xf>
    <xf numFmtId="44" fontId="4" fillId="12" borderId="1" xfId="33" applyFont="1" applyFill="1" applyBorder="1" applyProtection="1">
      <protection locked="0"/>
    </xf>
    <xf numFmtId="44" fontId="29" fillId="13" borderId="11" xfId="33" applyFont="1" applyFill="1" applyBorder="1"/>
    <xf numFmtId="44" fontId="29" fillId="13" borderId="1" xfId="33" applyFont="1" applyFill="1" applyBorder="1"/>
    <xf numFmtId="44" fontId="29" fillId="13" borderId="1" xfId="33" applyFont="1" applyFill="1" applyBorder="1" applyAlignment="1">
      <alignment wrapText="1"/>
    </xf>
    <xf numFmtId="44" fontId="4" fillId="14" borderId="8" xfId="33" applyFont="1" applyFill="1" applyBorder="1"/>
    <xf numFmtId="44" fontId="12" fillId="10" borderId="19" xfId="33" applyFont="1" applyFill="1" applyBorder="1" applyAlignment="1" applyProtection="1">
      <protection locked="0"/>
    </xf>
    <xf numFmtId="44" fontId="12" fillId="10" borderId="18" xfId="33" applyFont="1" applyFill="1" applyBorder="1" applyAlignment="1" applyProtection="1">
      <protection locked="0"/>
    </xf>
    <xf numFmtId="0" fontId="4" fillId="2" borderId="1" xfId="0" applyFont="1" applyFill="1" applyBorder="1" applyProtection="1">
      <protection locked="0"/>
    </xf>
    <xf numFmtId="44" fontId="4" fillId="2" borderId="1" xfId="33" applyFont="1" applyFill="1" applyBorder="1" applyProtection="1">
      <protection locked="0"/>
    </xf>
    <xf numFmtId="44" fontId="4" fillId="11" borderId="1" xfId="33" applyFont="1" applyFill="1" applyBorder="1"/>
    <xf numFmtId="44" fontId="4" fillId="11" borderId="11" xfId="33" applyFont="1" applyFill="1" applyBorder="1"/>
    <xf numFmtId="44" fontId="30" fillId="11" borderId="1" xfId="33" applyFont="1" applyFill="1" applyBorder="1"/>
    <xf numFmtId="44" fontId="4" fillId="13" borderId="1" xfId="33" applyFont="1" applyFill="1" applyBorder="1"/>
    <xf numFmtId="44" fontId="4" fillId="13" borderId="11" xfId="33" applyFont="1" applyFill="1" applyBorder="1"/>
    <xf numFmtId="44" fontId="30" fillId="13" borderId="1" xfId="33" applyFont="1" applyFill="1" applyBorder="1"/>
    <xf numFmtId="44" fontId="29" fillId="11" borderId="11" xfId="33" applyFont="1" applyFill="1" applyBorder="1"/>
    <xf numFmtId="44" fontId="4" fillId="11" borderId="11" xfId="33" applyFont="1" applyFill="1" applyBorder="1" applyAlignment="1">
      <alignment horizontal="center"/>
    </xf>
    <xf numFmtId="44" fontId="29" fillId="11" borderId="1" xfId="33" applyFont="1" applyFill="1" applyBorder="1" applyAlignment="1">
      <alignment wrapText="1"/>
    </xf>
    <xf numFmtId="44" fontId="4" fillId="11" borderId="8" xfId="33" applyFont="1" applyFill="1" applyBorder="1"/>
    <xf numFmtId="44" fontId="4" fillId="11" borderId="4" xfId="33" applyFont="1" applyFill="1" applyBorder="1"/>
    <xf numFmtId="170" fontId="29" fillId="13" borderId="1" xfId="33" applyNumberFormat="1" applyFont="1" applyFill="1" applyBorder="1"/>
    <xf numFmtId="0" fontId="4" fillId="14" borderId="11" xfId="0" applyFont="1" applyFill="1" applyBorder="1" applyAlignment="1">
      <alignment horizontal="center"/>
    </xf>
    <xf numFmtId="8" fontId="29" fillId="14" borderId="11" xfId="0" applyNumberFormat="1" applyFont="1" applyFill="1" applyBorder="1"/>
    <xf numFmtId="0" fontId="29" fillId="14" borderId="11" xfId="0" applyFont="1" applyFill="1" applyBorder="1"/>
    <xf numFmtId="0" fontId="29" fillId="14" borderId="1" xfId="0" applyFont="1" applyFill="1" applyBorder="1"/>
    <xf numFmtId="8" fontId="29" fillId="14" borderId="1" xfId="0" applyNumberFormat="1" applyFont="1" applyFill="1" applyBorder="1"/>
    <xf numFmtId="44" fontId="4" fillId="13" borderId="8" xfId="33" applyFont="1" applyFill="1" applyBorder="1"/>
    <xf numFmtId="44" fontId="4" fillId="13" borderId="4" xfId="33" applyFont="1" applyFill="1" applyBorder="1"/>
    <xf numFmtId="44" fontId="4" fillId="14" borderId="23" xfId="0" applyNumberFormat="1" applyFont="1" applyFill="1" applyBorder="1"/>
    <xf numFmtId="44" fontId="4" fillId="11" borderId="23" xfId="0" applyNumberFormat="1" applyFont="1" applyFill="1" applyBorder="1"/>
    <xf numFmtId="170" fontId="3" fillId="12" borderId="9" xfId="33" applyNumberFormat="1" applyFont="1" applyFill="1" applyBorder="1" applyAlignment="1" applyProtection="1">
      <alignment horizontal="center"/>
      <protection locked="0"/>
    </xf>
    <xf numFmtId="170" fontId="3" fillId="12" borderId="10" xfId="33" applyNumberFormat="1" applyFont="1" applyFill="1" applyBorder="1" applyAlignment="1" applyProtection="1">
      <alignment horizontal="center"/>
      <protection locked="0"/>
    </xf>
    <xf numFmtId="170" fontId="3" fillId="2" borderId="9" xfId="33" applyNumberFormat="1" applyFont="1" applyFill="1" applyBorder="1" applyAlignment="1" applyProtection="1">
      <alignment horizontal="center"/>
      <protection locked="0"/>
    </xf>
    <xf numFmtId="170" fontId="3" fillId="2" borderId="10" xfId="33" applyNumberFormat="1" applyFont="1" applyFill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28" xfId="0" applyFont="1" applyBorder="1" applyAlignment="1">
      <alignment horizontal="center"/>
    </xf>
    <xf numFmtId="0" fontId="3" fillId="12" borderId="1" xfId="0" applyFont="1" applyFill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2" borderId="31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12" borderId="7" xfId="0" applyFont="1" applyFill="1" applyBorder="1" applyAlignment="1" applyProtection="1">
      <alignment horizontal="center"/>
      <protection locked="0"/>
    </xf>
    <xf numFmtId="0" fontId="3" fillId="12" borderId="8" xfId="0" applyFont="1" applyFill="1" applyBorder="1" applyAlignment="1" applyProtection="1">
      <alignment horizontal="center"/>
      <protection locked="0"/>
    </xf>
    <xf numFmtId="0" fontId="1" fillId="12" borderId="20" xfId="0" applyFont="1" applyFill="1" applyBorder="1" applyAlignment="1" applyProtection="1">
      <alignment horizontal="center"/>
      <protection locked="0"/>
    </xf>
    <xf numFmtId="0" fontId="1" fillId="12" borderId="2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1" xfId="0" applyFont="1" applyFill="1" applyBorder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</cellXfs>
  <cellStyles count="36">
    <cellStyle name="Accent" xfId="10" xr:uid="{CD6B863E-38A8-476A-AD84-BAD8684D6F03}"/>
    <cellStyle name="Accent 1" xfId="11" xr:uid="{93E0CB69-DB79-444F-B9FE-22CF9A53A831}"/>
    <cellStyle name="Accent 2" xfId="12" xr:uid="{5E30A578-C27F-4ACD-B537-BE2714DA32A4}"/>
    <cellStyle name="Accent 3" xfId="13" xr:uid="{508D0F00-3602-4C01-A494-1B81EF5783F4}"/>
    <cellStyle name="Bad" xfId="14" xr:uid="{E25BC010-9B2B-434A-B551-18E8177D0022}"/>
    <cellStyle name="Error" xfId="15" xr:uid="{11F37921-F3DA-444C-BDD3-09BC9D7FD3A6}"/>
    <cellStyle name="Excel Built-in Comma" xfId="16" xr:uid="{CDA23BB7-96C6-4DF2-9442-775378B54198}"/>
    <cellStyle name="Excel Built-in Normal" xfId="8" xr:uid="{03E9403F-A75C-41A7-903B-E74613A17D6B}"/>
    <cellStyle name="Excel Built-in Normal 2" xfId="17" xr:uid="{8E236328-3036-4E36-A70C-6DD4551E972F}"/>
    <cellStyle name="Footnote" xfId="18" xr:uid="{902FE8A7-E4E1-4BD4-A8CF-561FF6B1A094}"/>
    <cellStyle name="Good" xfId="19" xr:uid="{325D97A4-D02E-45B0-A2B8-CA014B3E661E}"/>
    <cellStyle name="Heading" xfId="20" xr:uid="{CA0D43DB-476F-4ABF-8159-370FC1206D48}"/>
    <cellStyle name="Heading (user)" xfId="21" xr:uid="{C8C709D1-A93C-4D93-A959-A467C357A973}"/>
    <cellStyle name="Heading 1" xfId="22" xr:uid="{62C7FDB6-40AB-4652-976B-AAAF603FE4C8}"/>
    <cellStyle name="Heading 2" xfId="23" xr:uid="{1161E351-857D-44CF-9ACB-BFB55230AB58}"/>
    <cellStyle name="Heading1" xfId="24" xr:uid="{D5E296FA-B728-45B2-A828-B089BCE70EF0}"/>
    <cellStyle name="Hyperlink" xfId="25" xr:uid="{B9E816D7-41C5-4FC7-9F71-69734714EAFF}"/>
    <cellStyle name="Komma" xfId="1" builtinId="3"/>
    <cellStyle name="Komma 2" xfId="3" xr:uid="{13B94AC3-8F0E-434D-9BA2-59012747F94D}"/>
    <cellStyle name="Neutral" xfId="26" xr:uid="{7949E1D6-ADA5-47B7-9744-647E2CEBC53F}"/>
    <cellStyle name="Normal" xfId="0" builtinId="0"/>
    <cellStyle name="Normal 2" xfId="2" xr:uid="{B22E2BA3-FDE3-43D0-AD3F-0BC36E2FBCF1}"/>
    <cellStyle name="Normal 3" xfId="9" xr:uid="{9BC6011C-31B5-4D50-A9CA-E203BAC1F627}"/>
    <cellStyle name="Note" xfId="27" xr:uid="{C91EAD5C-3ED0-431A-A32D-EA3C5EE7A2D4}"/>
    <cellStyle name="Overskrift" xfId="4" xr:uid="{19C9D125-2531-4529-A969-42F2291103E8}"/>
    <cellStyle name="Overskrift1" xfId="5" xr:uid="{723EF74F-C5B8-4AF7-913F-32B42F339A65}"/>
    <cellStyle name="Result" xfId="28" xr:uid="{8C6C3EEA-7BFF-423F-BDF6-BE9918188585}"/>
    <cellStyle name="Result2" xfId="29" xr:uid="{9808AB1A-EB39-4C49-A0AA-FE9F5E98E136}"/>
    <cellStyle name="Resultat" xfId="6" xr:uid="{8845C936-50B2-4448-9EF7-F8E3AC880EA6}"/>
    <cellStyle name="Resultat2" xfId="7" xr:uid="{EC44C718-94B2-4696-ACC0-F5C97804DDE4}"/>
    <cellStyle name="Status" xfId="30" xr:uid="{A2BA0EEC-C497-4B4E-BCDA-D0AEE45E4DAE}"/>
    <cellStyle name="Text" xfId="31" xr:uid="{1B603B87-3360-48A8-B9F3-5DB70701E7F6}"/>
    <cellStyle name="Valuta" xfId="33" builtinId="4"/>
    <cellStyle name="Valuta 2" xfId="34" xr:uid="{4CCB4FE6-93E0-4607-BEA3-F15FD4FF406E}"/>
    <cellStyle name="Valuta 3" xfId="35" xr:uid="{0BF6982C-3CFE-4D14-959F-63071CA905C3}"/>
    <cellStyle name="Warning" xfId="32" xr:uid="{42683B96-0CCC-488F-A1BA-8557220E3B8E}"/>
  </cellStyles>
  <dxfs count="2">
    <dxf>
      <font>
        <color theme="1"/>
      </font>
      <fill>
        <patternFill patternType="solid">
          <bgColor rgb="FFFF0000"/>
        </patternFill>
      </fill>
    </dxf>
    <dxf>
      <font>
        <color theme="1"/>
      </font>
      <fill>
        <patternFill patternType="solid">
          <bgColor rgb="FFFF0000"/>
        </patternFill>
      </fill>
    </dxf>
  </dxfs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3"/>
  <sheetViews>
    <sheetView zoomScaleNormal="100" zoomScalePageLayoutView="120" workbookViewId="0">
      <selection activeCell="U11" sqref="U11"/>
    </sheetView>
  </sheetViews>
  <sheetFormatPr baseColWidth="10" defaultColWidth="11.44140625" defaultRowHeight="14.4" x14ac:dyDescent="0.3"/>
  <cols>
    <col min="1" max="1" width="11.44140625" style="1"/>
    <col min="2" max="2" width="40.88671875" style="1" customWidth="1"/>
    <col min="3" max="4" width="0" style="1" hidden="1" customWidth="1"/>
    <col min="5" max="6" width="0" hidden="1" customWidth="1"/>
    <col min="7" max="10" width="0" style="1" hidden="1" customWidth="1"/>
    <col min="11" max="11" width="13.109375" style="1" hidden="1" customWidth="1"/>
    <col min="12" max="12" width="13.88671875" style="1" hidden="1" customWidth="1"/>
    <col min="13" max="13" width="13.109375" style="1" hidden="1" customWidth="1"/>
    <col min="14" max="14" width="13.88671875" style="1" hidden="1" customWidth="1"/>
    <col min="15" max="16" width="15.44140625" style="70" customWidth="1"/>
    <col min="17" max="18" width="16.33203125" style="1" customWidth="1"/>
    <col min="19" max="22" width="16.44140625" style="1" customWidth="1"/>
    <col min="23" max="16384" width="11.44140625" style="1"/>
  </cols>
  <sheetData>
    <row r="1" spans="1:22" x14ac:dyDescent="0.3">
      <c r="A1" s="3" t="s">
        <v>0</v>
      </c>
      <c r="B1" s="16"/>
      <c r="C1" s="187" t="s">
        <v>1</v>
      </c>
      <c r="D1" s="188"/>
      <c r="E1" s="187" t="s">
        <v>2</v>
      </c>
      <c r="F1" s="188"/>
      <c r="G1" s="187" t="s">
        <v>3</v>
      </c>
      <c r="H1" s="188"/>
      <c r="I1" s="187" t="s">
        <v>4</v>
      </c>
      <c r="J1" s="188"/>
      <c r="K1" s="190" t="s">
        <v>5</v>
      </c>
      <c r="L1" s="192"/>
      <c r="M1" s="190" t="s">
        <v>6</v>
      </c>
      <c r="N1" s="192"/>
      <c r="O1" s="190" t="s">
        <v>7</v>
      </c>
      <c r="P1" s="191"/>
      <c r="Q1" s="189" t="s">
        <v>8</v>
      </c>
      <c r="R1" s="189"/>
      <c r="S1" s="189" t="s">
        <v>9</v>
      </c>
      <c r="T1" s="189"/>
      <c r="U1" s="186" t="s">
        <v>119</v>
      </c>
      <c r="V1" s="186"/>
    </row>
    <row r="2" spans="1:22" x14ac:dyDescent="0.3">
      <c r="A2" s="4"/>
      <c r="B2" s="16"/>
      <c r="C2" s="21" t="s">
        <v>10</v>
      </c>
      <c r="D2" s="21" t="s">
        <v>11</v>
      </c>
      <c r="E2" s="21" t="s">
        <v>10</v>
      </c>
      <c r="F2" s="21" t="s">
        <v>11</v>
      </c>
      <c r="G2" s="21" t="s">
        <v>10</v>
      </c>
      <c r="H2" s="21" t="s">
        <v>11</v>
      </c>
      <c r="I2" s="21" t="s">
        <v>10</v>
      </c>
      <c r="J2" s="21" t="s">
        <v>11</v>
      </c>
      <c r="K2" s="65" t="s">
        <v>10</v>
      </c>
      <c r="L2" s="65" t="s">
        <v>11</v>
      </c>
      <c r="M2" s="65" t="s">
        <v>10</v>
      </c>
      <c r="N2" s="65" t="s">
        <v>11</v>
      </c>
      <c r="O2" s="65" t="s">
        <v>10</v>
      </c>
      <c r="P2" s="134" t="s">
        <v>11</v>
      </c>
      <c r="Q2" s="154" t="s">
        <v>10</v>
      </c>
      <c r="R2" s="154" t="s">
        <v>11</v>
      </c>
      <c r="S2" s="154" t="s">
        <v>10</v>
      </c>
      <c r="T2" s="154" t="s">
        <v>11</v>
      </c>
      <c r="U2" s="146" t="s">
        <v>10</v>
      </c>
      <c r="V2" s="146" t="s">
        <v>11</v>
      </c>
    </row>
    <row r="3" spans="1:22" x14ac:dyDescent="0.3">
      <c r="A3" s="5">
        <v>4100</v>
      </c>
      <c r="B3" s="5" t="s">
        <v>12</v>
      </c>
      <c r="C3" s="17">
        <v>1000</v>
      </c>
      <c r="D3" s="17"/>
      <c r="E3" s="17"/>
      <c r="F3" s="17"/>
      <c r="G3" s="17">
        <v>1000</v>
      </c>
      <c r="H3" s="17"/>
      <c r="I3" s="17"/>
      <c r="J3" s="17"/>
      <c r="K3" s="63">
        <v>1000</v>
      </c>
      <c r="L3" s="63"/>
      <c r="M3" s="63">
        <v>2000</v>
      </c>
      <c r="N3" s="63"/>
      <c r="O3" s="131">
        <v>1000</v>
      </c>
      <c r="P3" s="135" t="s">
        <v>13</v>
      </c>
      <c r="Q3" s="155">
        <v>1500</v>
      </c>
      <c r="R3" s="155"/>
      <c r="S3" s="155"/>
      <c r="T3" s="155"/>
      <c r="U3" s="147"/>
      <c r="V3" s="147"/>
    </row>
    <row r="4" spans="1:22" x14ac:dyDescent="0.3">
      <c r="A4" s="5">
        <v>4101</v>
      </c>
      <c r="B4" s="4"/>
      <c r="C4" s="13"/>
      <c r="D4" s="13"/>
      <c r="E4" s="13"/>
      <c r="F4" s="13"/>
      <c r="G4" s="13"/>
      <c r="H4" s="13"/>
      <c r="I4" s="13"/>
      <c r="J4" s="13"/>
      <c r="K4" s="64"/>
      <c r="L4" s="64"/>
      <c r="M4" s="64"/>
      <c r="N4" s="64"/>
      <c r="O4" s="133" t="s">
        <v>13</v>
      </c>
      <c r="P4" s="135" t="s">
        <v>13</v>
      </c>
      <c r="Q4" s="155"/>
      <c r="R4" s="155"/>
      <c r="S4" s="155"/>
      <c r="T4" s="155"/>
      <c r="U4" s="147"/>
      <c r="V4" s="147"/>
    </row>
    <row r="5" spans="1:22" x14ac:dyDescent="0.3">
      <c r="A5" s="5">
        <v>4102</v>
      </c>
      <c r="B5" s="5" t="s">
        <v>14</v>
      </c>
      <c r="C5" s="13">
        <v>4000</v>
      </c>
      <c r="D5" s="13"/>
      <c r="E5" s="13"/>
      <c r="F5" s="13"/>
      <c r="G5" s="13">
        <v>4000</v>
      </c>
      <c r="H5" s="13"/>
      <c r="I5" s="13"/>
      <c r="J5" s="13"/>
      <c r="K5" s="64">
        <v>1000</v>
      </c>
      <c r="L5" s="64"/>
      <c r="M5" s="64">
        <v>5000</v>
      </c>
      <c r="N5" s="64"/>
      <c r="O5" s="133" t="s">
        <v>13</v>
      </c>
      <c r="P5" s="135" t="s">
        <v>13</v>
      </c>
      <c r="Q5" s="155"/>
      <c r="R5" s="155"/>
      <c r="S5" s="155"/>
      <c r="T5" s="155"/>
      <c r="U5" s="147"/>
      <c r="V5" s="147"/>
    </row>
    <row r="6" spans="1:22" x14ac:dyDescent="0.3">
      <c r="A6" s="5">
        <v>4103</v>
      </c>
      <c r="B6" s="5" t="s">
        <v>15</v>
      </c>
      <c r="C6" s="13">
        <v>4000</v>
      </c>
      <c r="D6" s="13"/>
      <c r="E6" s="13">
        <v>-2000</v>
      </c>
      <c r="F6" s="13"/>
      <c r="G6" s="13"/>
      <c r="H6" s="13"/>
      <c r="I6" s="13"/>
      <c r="J6" s="13"/>
      <c r="K6" s="64">
        <v>7000</v>
      </c>
      <c r="L6" s="64"/>
      <c r="M6" s="64">
        <v>5000</v>
      </c>
      <c r="N6" s="64"/>
      <c r="O6" s="133" t="s">
        <v>13</v>
      </c>
      <c r="P6" s="135" t="s">
        <v>13</v>
      </c>
      <c r="Q6" s="155"/>
      <c r="R6" s="155"/>
      <c r="S6" s="155"/>
      <c r="T6" s="155"/>
      <c r="U6" s="147"/>
      <c r="V6" s="147"/>
    </row>
    <row r="7" spans="1:22" x14ac:dyDescent="0.3">
      <c r="A7" s="5">
        <v>4104</v>
      </c>
      <c r="B7" s="5" t="s">
        <v>16</v>
      </c>
      <c r="C7" s="13">
        <v>500</v>
      </c>
      <c r="D7" s="13"/>
      <c r="E7" s="13"/>
      <c r="F7" s="13"/>
      <c r="G7" s="13"/>
      <c r="H7" s="13"/>
      <c r="I7" s="13"/>
      <c r="J7" s="13"/>
      <c r="K7" s="64">
        <v>2000</v>
      </c>
      <c r="L7" s="64"/>
      <c r="M7" s="64">
        <v>1500</v>
      </c>
      <c r="N7" s="64"/>
      <c r="O7" s="131">
        <v>1000</v>
      </c>
      <c r="P7" s="135" t="s">
        <v>13</v>
      </c>
      <c r="Q7" s="155">
        <v>1000</v>
      </c>
      <c r="R7" s="155"/>
      <c r="S7" s="155">
        <v>1500</v>
      </c>
      <c r="T7" s="155"/>
      <c r="U7" s="147">
        <v>1500</v>
      </c>
      <c r="V7" s="147"/>
    </row>
    <row r="8" spans="1:22" x14ac:dyDescent="0.3">
      <c r="A8" s="5">
        <v>4105</v>
      </c>
      <c r="B8" s="5" t="s">
        <v>17</v>
      </c>
      <c r="C8" s="13">
        <v>3000</v>
      </c>
      <c r="D8" s="13"/>
      <c r="E8" s="13"/>
      <c r="F8" s="13"/>
      <c r="G8" s="13"/>
      <c r="H8" s="13"/>
      <c r="I8" s="13"/>
      <c r="J8" s="13"/>
      <c r="K8" s="64"/>
      <c r="L8" s="64"/>
      <c r="M8" s="64"/>
      <c r="N8" s="64"/>
      <c r="O8" s="133" t="s">
        <v>13</v>
      </c>
      <c r="P8" s="135" t="s">
        <v>13</v>
      </c>
      <c r="Q8" s="155"/>
      <c r="R8" s="155"/>
      <c r="S8" s="155"/>
      <c r="T8" s="155"/>
      <c r="U8" s="147"/>
      <c r="V8" s="147"/>
    </row>
    <row r="9" spans="1:22" x14ac:dyDescent="0.3">
      <c r="A9" s="5">
        <v>4106</v>
      </c>
      <c r="B9" s="5" t="s">
        <v>18</v>
      </c>
      <c r="C9" s="13">
        <v>12000</v>
      </c>
      <c r="D9" s="13"/>
      <c r="E9" s="13"/>
      <c r="F9" s="13"/>
      <c r="G9" s="13">
        <v>12000</v>
      </c>
      <c r="H9" s="13"/>
      <c r="I9" s="13"/>
      <c r="J9" s="13"/>
      <c r="K9" s="64">
        <v>15000</v>
      </c>
      <c r="L9" s="64"/>
      <c r="M9" s="64">
        <v>15000</v>
      </c>
      <c r="N9" s="64"/>
      <c r="O9" s="131">
        <v>6000</v>
      </c>
      <c r="P9" s="135" t="s">
        <v>13</v>
      </c>
      <c r="Q9" s="155">
        <v>10000</v>
      </c>
      <c r="R9" s="155">
        <v>2000</v>
      </c>
      <c r="S9" s="155">
        <v>20000</v>
      </c>
      <c r="T9" s="155"/>
      <c r="U9" s="147"/>
      <c r="V9" s="147"/>
    </row>
    <row r="10" spans="1:22" x14ac:dyDescent="0.3">
      <c r="A10" s="5">
        <v>4107</v>
      </c>
      <c r="B10" s="5" t="s">
        <v>19</v>
      </c>
      <c r="C10" s="13">
        <v>2500</v>
      </c>
      <c r="D10" s="13">
        <v>2500</v>
      </c>
      <c r="E10" s="13"/>
      <c r="F10" s="13"/>
      <c r="G10" s="13">
        <v>1500</v>
      </c>
      <c r="H10" s="13"/>
      <c r="I10" s="13"/>
      <c r="J10" s="13"/>
      <c r="K10" s="64">
        <v>6000</v>
      </c>
      <c r="L10" s="64"/>
      <c r="M10" s="64">
        <v>40000</v>
      </c>
      <c r="N10" s="64"/>
      <c r="O10" s="131">
        <v>10000</v>
      </c>
      <c r="P10" s="135" t="s">
        <v>13</v>
      </c>
      <c r="Q10" s="155">
        <v>10000</v>
      </c>
      <c r="R10" s="155"/>
      <c r="S10" s="155"/>
      <c r="T10" s="155"/>
      <c r="U10" s="147">
        <v>20000</v>
      </c>
      <c r="V10" s="147"/>
    </row>
    <row r="11" spans="1:22" x14ac:dyDescent="0.3">
      <c r="A11" s="5">
        <v>4108</v>
      </c>
      <c r="B11" s="5" t="s">
        <v>20</v>
      </c>
      <c r="C11" s="13"/>
      <c r="D11" s="13"/>
      <c r="E11" s="13"/>
      <c r="F11" s="13"/>
      <c r="G11" s="13"/>
      <c r="H11" s="13"/>
      <c r="I11" s="13"/>
      <c r="J11" s="13"/>
      <c r="K11" s="64"/>
      <c r="L11" s="64"/>
      <c r="M11" s="64"/>
      <c r="N11" s="64"/>
      <c r="O11" s="133" t="s">
        <v>13</v>
      </c>
      <c r="P11" s="135" t="s">
        <v>13</v>
      </c>
      <c r="Q11" s="155"/>
      <c r="R11" s="155"/>
      <c r="S11" s="155"/>
      <c r="T11" s="155"/>
      <c r="U11" s="147"/>
      <c r="V11" s="147"/>
    </row>
    <row r="12" spans="1:22" x14ac:dyDescent="0.3">
      <c r="A12" s="5">
        <v>4109</v>
      </c>
      <c r="B12" s="5" t="s">
        <v>21</v>
      </c>
      <c r="C12" s="13">
        <v>20000</v>
      </c>
      <c r="D12" s="13"/>
      <c r="E12" s="13">
        <v>-18495</v>
      </c>
      <c r="F12" s="13"/>
      <c r="G12" s="13">
        <v>25000</v>
      </c>
      <c r="H12" s="13"/>
      <c r="I12" s="13"/>
      <c r="J12" s="13"/>
      <c r="K12" s="63">
        <v>15000</v>
      </c>
      <c r="L12" s="64"/>
      <c r="M12" s="63">
        <v>40000</v>
      </c>
      <c r="N12" s="64"/>
      <c r="O12" s="131">
        <v>16000</v>
      </c>
      <c r="P12" s="136"/>
      <c r="Q12" s="155">
        <v>20000</v>
      </c>
      <c r="R12" s="155">
        <v>14000</v>
      </c>
      <c r="S12" s="155">
        <v>10000</v>
      </c>
      <c r="T12" s="155"/>
      <c r="U12" s="147">
        <v>10000</v>
      </c>
      <c r="V12" s="147"/>
    </row>
    <row r="13" spans="1:22" x14ac:dyDescent="0.3">
      <c r="A13" s="5">
        <v>3110</v>
      </c>
      <c r="B13" s="5" t="s">
        <v>22</v>
      </c>
      <c r="C13" s="13"/>
      <c r="D13" s="13">
        <v>9000</v>
      </c>
      <c r="E13" s="13"/>
      <c r="F13" s="13">
        <v>41430</v>
      </c>
      <c r="G13" s="13"/>
      <c r="H13" s="13">
        <v>9000</v>
      </c>
      <c r="I13" s="13"/>
      <c r="J13" s="13"/>
      <c r="K13" s="64"/>
      <c r="L13" s="63">
        <v>11000</v>
      </c>
      <c r="M13" s="64"/>
      <c r="N13" s="63">
        <v>20000</v>
      </c>
      <c r="O13" s="133" t="s">
        <v>13</v>
      </c>
      <c r="P13" s="136">
        <v>10000</v>
      </c>
      <c r="Q13" s="155"/>
      <c r="R13" s="155">
        <v>10000</v>
      </c>
      <c r="S13" s="155"/>
      <c r="T13" s="155">
        <v>15000</v>
      </c>
      <c r="U13" s="147"/>
      <c r="V13" s="147">
        <v>15000</v>
      </c>
    </row>
    <row r="14" spans="1:22" x14ac:dyDescent="0.3">
      <c r="A14"/>
      <c r="C14" s="14">
        <f>SUM(C3:C13)</f>
        <v>47000</v>
      </c>
      <c r="D14" s="14">
        <f>SUM(D3:D13)</f>
        <v>11500</v>
      </c>
      <c r="E14" s="14">
        <f>SUM(E3:E13)</f>
        <v>-20495</v>
      </c>
      <c r="F14" s="14">
        <f t="shared" ref="F14:L14" si="0">SUM(F3:F13)</f>
        <v>41430</v>
      </c>
      <c r="G14" s="14">
        <f t="shared" si="0"/>
        <v>43500</v>
      </c>
      <c r="H14" s="14">
        <f t="shared" si="0"/>
        <v>9000</v>
      </c>
      <c r="I14" s="14">
        <f t="shared" si="0"/>
        <v>0</v>
      </c>
      <c r="J14" s="14">
        <f t="shared" si="0"/>
        <v>0</v>
      </c>
      <c r="K14" s="62">
        <f t="shared" si="0"/>
        <v>47000</v>
      </c>
      <c r="L14" s="62">
        <f t="shared" si="0"/>
        <v>11000</v>
      </c>
      <c r="M14" s="62">
        <f t="shared" ref="M14:R14" si="1">SUM(M3:M13)</f>
        <v>108500</v>
      </c>
      <c r="N14" s="62">
        <f t="shared" si="1"/>
        <v>20000</v>
      </c>
      <c r="O14" s="62">
        <f t="shared" si="1"/>
        <v>34000</v>
      </c>
      <c r="P14" s="62">
        <f t="shared" si="1"/>
        <v>10000</v>
      </c>
      <c r="Q14" s="130">
        <f t="shared" si="1"/>
        <v>42500</v>
      </c>
      <c r="R14" s="130">
        <f t="shared" si="1"/>
        <v>26000</v>
      </c>
      <c r="S14" s="130">
        <f t="shared" ref="S14:U14" si="2">SUM(S3:S13)</f>
        <v>31500</v>
      </c>
      <c r="T14" s="130">
        <f t="shared" ref="T14:V14" si="3">SUM(T3:T13)</f>
        <v>15000</v>
      </c>
      <c r="U14" s="130">
        <f t="shared" si="2"/>
        <v>31500</v>
      </c>
      <c r="V14" s="130">
        <f t="shared" si="3"/>
        <v>15000</v>
      </c>
    </row>
    <row r="15" spans="1:22" x14ac:dyDescent="0.3">
      <c r="A15"/>
    </row>
    <row r="16" spans="1:22" x14ac:dyDescent="0.3">
      <c r="A16"/>
    </row>
    <row r="17" spans="1:1" x14ac:dyDescent="0.3">
      <c r="A17"/>
    </row>
    <row r="18" spans="1:1" x14ac:dyDescent="0.3">
      <c r="A18"/>
    </row>
    <row r="19" spans="1:1" x14ac:dyDescent="0.3">
      <c r="A19"/>
    </row>
    <row r="20" spans="1:1" x14ac:dyDescent="0.3">
      <c r="A20"/>
    </row>
    <row r="21" spans="1:1" x14ac:dyDescent="0.3">
      <c r="A21"/>
    </row>
    <row r="22" spans="1:1" x14ac:dyDescent="0.3">
      <c r="A22"/>
    </row>
    <row r="23" spans="1:1" x14ac:dyDescent="0.3">
      <c r="A23"/>
    </row>
    <row r="24" spans="1:1" x14ac:dyDescent="0.3">
      <c r="A24"/>
    </row>
    <row r="25" spans="1:1" x14ac:dyDescent="0.3">
      <c r="A25"/>
    </row>
    <row r="26" spans="1:1" x14ac:dyDescent="0.3">
      <c r="A26"/>
    </row>
    <row r="27" spans="1:1" x14ac:dyDescent="0.3">
      <c r="A27"/>
    </row>
    <row r="28" spans="1:1" x14ac:dyDescent="0.3">
      <c r="A28"/>
    </row>
    <row r="29" spans="1:1" x14ac:dyDescent="0.3">
      <c r="A29"/>
    </row>
    <row r="30" spans="1:1" x14ac:dyDescent="0.3">
      <c r="A30"/>
    </row>
    <row r="31" spans="1:1" x14ac:dyDescent="0.3">
      <c r="A31"/>
    </row>
    <row r="32" spans="1:1" x14ac:dyDescent="0.3">
      <c r="A32"/>
    </row>
    <row r="33" spans="1:1" x14ac:dyDescent="0.3">
      <c r="A33"/>
    </row>
  </sheetData>
  <customSheetViews>
    <customSheetView guid="{3E1BC525-81FE-4F59-8555-6B8F39CAE65A}">
      <selection activeCell="C16" sqref="C16:C17"/>
      <pageMargins left="0" right="0" top="0" bottom="0" header="0" footer="0"/>
    </customSheetView>
  </customSheetViews>
  <mergeCells count="10">
    <mergeCell ref="U1:V1"/>
    <mergeCell ref="C1:D1"/>
    <mergeCell ref="G1:H1"/>
    <mergeCell ref="E1:F1"/>
    <mergeCell ref="I1:J1"/>
    <mergeCell ref="S1:T1"/>
    <mergeCell ref="Q1:R1"/>
    <mergeCell ref="O1:P1"/>
    <mergeCell ref="M1:N1"/>
    <mergeCell ref="K1:L1"/>
  </mergeCells>
  <phoneticPr fontId="8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5"/>
  <sheetViews>
    <sheetView topLeftCell="A4" zoomScale="90" zoomScaleNormal="90" zoomScalePageLayoutView="120" workbookViewId="0">
      <selection activeCell="U23" sqref="U23"/>
    </sheetView>
  </sheetViews>
  <sheetFormatPr baseColWidth="10" defaultColWidth="11.44140625" defaultRowHeight="14.4" x14ac:dyDescent="0.3"/>
  <cols>
    <col min="1" max="1" width="11.44140625" style="1"/>
    <col min="2" max="2" width="48.5546875" style="1" customWidth="1"/>
    <col min="3" max="12" width="14.5546875" style="1" hidden="1" customWidth="1"/>
    <col min="13" max="13" width="13" style="1" hidden="1" customWidth="1"/>
    <col min="14" max="14" width="12.5546875" style="1" hidden="1" customWidth="1"/>
    <col min="15" max="16" width="17.44140625" style="70" customWidth="1"/>
    <col min="17" max="22" width="17.6640625" style="1" customWidth="1"/>
    <col min="23" max="16384" width="11.44140625" style="1"/>
  </cols>
  <sheetData>
    <row r="1" spans="1:22" s="2" customFormat="1" x14ac:dyDescent="0.3">
      <c r="A1" s="3" t="s">
        <v>23</v>
      </c>
      <c r="B1" s="3"/>
      <c r="C1" s="193" t="s">
        <v>1</v>
      </c>
      <c r="D1" s="193"/>
      <c r="E1" s="193" t="s">
        <v>24</v>
      </c>
      <c r="F1" s="193"/>
      <c r="G1" s="193" t="s">
        <v>3</v>
      </c>
      <c r="H1" s="193"/>
      <c r="I1" s="193" t="s">
        <v>25</v>
      </c>
      <c r="J1" s="193"/>
      <c r="K1" s="189" t="s">
        <v>5</v>
      </c>
      <c r="L1" s="189"/>
      <c r="M1" s="189" t="s">
        <v>6</v>
      </c>
      <c r="N1" s="189"/>
      <c r="O1" s="189" t="s">
        <v>7</v>
      </c>
      <c r="P1" s="189"/>
      <c r="Q1" s="189" t="s">
        <v>8</v>
      </c>
      <c r="R1" s="189"/>
      <c r="S1" s="189" t="s">
        <v>9</v>
      </c>
      <c r="T1" s="189"/>
      <c r="U1" s="186" t="s">
        <v>119</v>
      </c>
      <c r="V1" s="186"/>
    </row>
    <row r="2" spans="1:22" x14ac:dyDescent="0.3">
      <c r="A2" s="5"/>
      <c r="B2" s="5"/>
      <c r="C2" s="21" t="s">
        <v>10</v>
      </c>
      <c r="D2" s="21" t="s">
        <v>11</v>
      </c>
      <c r="E2" s="21" t="s">
        <v>10</v>
      </c>
      <c r="F2" s="21" t="s">
        <v>11</v>
      </c>
      <c r="G2" s="21" t="s">
        <v>10</v>
      </c>
      <c r="H2" s="21" t="s">
        <v>11</v>
      </c>
      <c r="I2" s="21" t="s">
        <v>10</v>
      </c>
      <c r="J2" s="21" t="s">
        <v>11</v>
      </c>
      <c r="K2" s="65" t="s">
        <v>10</v>
      </c>
      <c r="L2" s="65" t="s">
        <v>11</v>
      </c>
      <c r="M2" s="65" t="s">
        <v>10</v>
      </c>
      <c r="N2" s="65" t="s">
        <v>11</v>
      </c>
      <c r="O2" s="65" t="s">
        <v>10</v>
      </c>
      <c r="P2" s="65" t="s">
        <v>11</v>
      </c>
      <c r="Q2" s="65" t="s">
        <v>10</v>
      </c>
      <c r="R2" s="65" t="s">
        <v>11</v>
      </c>
      <c r="S2" s="65" t="s">
        <v>10</v>
      </c>
      <c r="T2" s="65" t="s">
        <v>11</v>
      </c>
      <c r="U2" s="103" t="s">
        <v>10</v>
      </c>
      <c r="V2" s="103" t="s">
        <v>11</v>
      </c>
    </row>
    <row r="3" spans="1:22" x14ac:dyDescent="0.3">
      <c r="A3" s="20">
        <v>4300</v>
      </c>
      <c r="B3" s="20" t="s">
        <v>26</v>
      </c>
      <c r="C3" s="17"/>
      <c r="D3" s="17"/>
      <c r="E3" s="13"/>
      <c r="F3" s="13"/>
      <c r="G3" s="17"/>
      <c r="H3" s="17"/>
      <c r="I3" s="17"/>
      <c r="J3" s="17"/>
      <c r="K3" s="85"/>
      <c r="L3" s="85"/>
      <c r="M3" s="108"/>
      <c r="N3" s="108"/>
      <c r="O3" s="108">
        <v>1500</v>
      </c>
      <c r="P3" s="108"/>
      <c r="Q3" s="162">
        <v>2500</v>
      </c>
      <c r="R3" s="162"/>
      <c r="S3" s="162">
        <v>2500</v>
      </c>
      <c r="T3" s="162"/>
      <c r="U3" s="144"/>
      <c r="V3" s="144"/>
    </row>
    <row r="4" spans="1:22" x14ac:dyDescent="0.3">
      <c r="A4" s="5">
        <v>4301</v>
      </c>
      <c r="B4" s="5" t="s">
        <v>27</v>
      </c>
      <c r="C4" s="13"/>
      <c r="D4" s="13"/>
      <c r="E4" s="13"/>
      <c r="F4" s="13"/>
      <c r="G4" s="13"/>
      <c r="H4" s="13"/>
      <c r="I4" s="13"/>
      <c r="J4" s="13"/>
      <c r="K4" s="68">
        <v>2000</v>
      </c>
      <c r="L4" s="68"/>
      <c r="M4" s="109">
        <v>1000</v>
      </c>
      <c r="N4" s="97"/>
      <c r="O4" s="109">
        <v>2000</v>
      </c>
      <c r="P4" s="97"/>
      <c r="Q4" s="98">
        <v>1000</v>
      </c>
      <c r="R4" s="98"/>
      <c r="S4" s="98"/>
      <c r="T4" s="98"/>
      <c r="U4" s="145"/>
      <c r="V4" s="145"/>
    </row>
    <row r="5" spans="1:22" x14ac:dyDescent="0.3">
      <c r="A5" s="20">
        <v>4302</v>
      </c>
      <c r="B5" s="5" t="s">
        <v>28</v>
      </c>
      <c r="C5" s="13">
        <v>4000</v>
      </c>
      <c r="D5" s="13"/>
      <c r="E5" s="5">
        <v>-6988.18</v>
      </c>
      <c r="F5" s="13"/>
      <c r="G5" s="13">
        <v>3000</v>
      </c>
      <c r="H5" s="13"/>
      <c r="I5" s="13"/>
      <c r="J5" s="13"/>
      <c r="K5" s="68">
        <v>3000</v>
      </c>
      <c r="L5" s="68"/>
      <c r="M5" s="109">
        <v>4000</v>
      </c>
      <c r="N5" s="97"/>
      <c r="O5" s="97">
        <v>8000</v>
      </c>
      <c r="P5" s="97"/>
      <c r="Q5" s="98">
        <v>3000</v>
      </c>
      <c r="R5" s="98"/>
      <c r="S5" s="98">
        <v>2500</v>
      </c>
      <c r="T5" s="98"/>
      <c r="U5" s="145">
        <v>4000</v>
      </c>
      <c r="V5" s="145"/>
    </row>
    <row r="6" spans="1:22" x14ac:dyDescent="0.3">
      <c r="A6" s="5">
        <v>4303</v>
      </c>
      <c r="B6" s="5" t="s">
        <v>15</v>
      </c>
      <c r="C6" s="13"/>
      <c r="D6" s="13"/>
      <c r="E6" s="5">
        <v>-5850</v>
      </c>
      <c r="F6" s="13"/>
      <c r="G6" s="13"/>
      <c r="H6" s="13"/>
      <c r="I6" s="13"/>
      <c r="J6" s="13"/>
      <c r="K6" s="68"/>
      <c r="L6" s="68"/>
      <c r="M6" s="97"/>
      <c r="N6" s="97"/>
      <c r="O6" s="97"/>
      <c r="P6" s="97"/>
      <c r="Q6" s="98"/>
      <c r="R6" s="98"/>
      <c r="S6" s="98"/>
      <c r="T6" s="98"/>
      <c r="U6" s="145"/>
      <c r="V6" s="145"/>
    </row>
    <row r="7" spans="1:22" x14ac:dyDescent="0.3">
      <c r="A7" s="20">
        <v>4304</v>
      </c>
      <c r="B7" s="5" t="s">
        <v>16</v>
      </c>
      <c r="C7" s="13">
        <v>2000</v>
      </c>
      <c r="D7" s="13"/>
      <c r="E7" s="13"/>
      <c r="F7" s="13"/>
      <c r="G7" s="13">
        <v>1500</v>
      </c>
      <c r="H7" s="13"/>
      <c r="I7" s="13"/>
      <c r="J7" s="13"/>
      <c r="K7" s="68">
        <v>1500</v>
      </c>
      <c r="L7" s="68"/>
      <c r="M7" s="109">
        <v>1000</v>
      </c>
      <c r="N7" s="97"/>
      <c r="O7" s="109">
        <v>1500</v>
      </c>
      <c r="P7" s="97"/>
      <c r="Q7" s="98">
        <v>1500</v>
      </c>
      <c r="R7" s="98"/>
      <c r="S7" s="98">
        <v>1500</v>
      </c>
      <c r="T7" s="98"/>
      <c r="U7" s="145">
        <v>1000</v>
      </c>
      <c r="V7" s="145"/>
    </row>
    <row r="8" spans="1:22" x14ac:dyDescent="0.3">
      <c r="A8" s="5">
        <v>4305</v>
      </c>
      <c r="B8" s="5" t="s">
        <v>17</v>
      </c>
      <c r="C8" s="13"/>
      <c r="D8" s="13"/>
      <c r="E8" s="13"/>
      <c r="F8" s="13"/>
      <c r="G8" s="13"/>
      <c r="H8" s="13"/>
      <c r="I8" s="13"/>
      <c r="J8" s="13"/>
      <c r="K8" s="68"/>
      <c r="L8" s="68"/>
      <c r="M8" s="97"/>
      <c r="N8" s="97"/>
      <c r="O8" s="97"/>
      <c r="P8" s="97"/>
      <c r="Q8" s="98"/>
      <c r="R8" s="98"/>
      <c r="S8" s="98"/>
      <c r="T8" s="98"/>
      <c r="U8" s="145"/>
      <c r="V8" s="145"/>
    </row>
    <row r="9" spans="1:22" x14ac:dyDescent="0.3">
      <c r="A9" s="20">
        <v>4306</v>
      </c>
      <c r="B9" s="5" t="s">
        <v>18</v>
      </c>
      <c r="C9" s="13"/>
      <c r="D9" s="13"/>
      <c r="E9" s="13"/>
      <c r="F9" s="13"/>
      <c r="G9" s="13"/>
      <c r="H9" s="13"/>
      <c r="I9" s="13"/>
      <c r="J9" s="13"/>
      <c r="K9" s="68"/>
      <c r="L9" s="68"/>
      <c r="M9" s="97"/>
      <c r="N9" s="97"/>
      <c r="O9" s="97"/>
      <c r="P9" s="97"/>
      <c r="Q9" s="98">
        <v>1000</v>
      </c>
      <c r="R9" s="98"/>
      <c r="S9" s="98">
        <v>3000</v>
      </c>
      <c r="T9" s="98"/>
      <c r="U9" s="145">
        <v>1500</v>
      </c>
      <c r="V9" s="145"/>
    </row>
    <row r="10" spans="1:22" x14ac:dyDescent="0.3">
      <c r="A10" s="5">
        <v>4307</v>
      </c>
      <c r="B10" s="5" t="s">
        <v>29</v>
      </c>
      <c r="C10" s="13"/>
      <c r="D10" s="13"/>
      <c r="E10" s="13"/>
      <c r="F10" s="13"/>
      <c r="G10" s="13"/>
      <c r="H10" s="13"/>
      <c r="I10" s="13"/>
      <c r="J10" s="13"/>
      <c r="K10" s="68"/>
      <c r="L10" s="68"/>
      <c r="M10" s="97"/>
      <c r="N10" s="97"/>
      <c r="O10" s="97"/>
      <c r="P10" s="97"/>
      <c r="Q10" s="98"/>
      <c r="R10" s="98"/>
      <c r="S10" s="98"/>
      <c r="T10" s="98"/>
      <c r="U10" s="145"/>
      <c r="V10" s="145"/>
    </row>
    <row r="11" spans="1:22" x14ac:dyDescent="0.3">
      <c r="A11" s="20">
        <v>4308</v>
      </c>
      <c r="B11" s="5" t="s">
        <v>20</v>
      </c>
      <c r="C11" s="13">
        <v>5000</v>
      </c>
      <c r="D11" s="13"/>
      <c r="E11" s="5">
        <v>-3630</v>
      </c>
      <c r="F11" s="13"/>
      <c r="G11" s="13">
        <v>5000</v>
      </c>
      <c r="H11" s="13"/>
      <c r="I11" s="13"/>
      <c r="J11" s="13"/>
      <c r="K11" s="68">
        <v>5000</v>
      </c>
      <c r="L11" s="68"/>
      <c r="M11" s="109">
        <v>7500</v>
      </c>
      <c r="N11" s="97"/>
      <c r="O11" s="109">
        <v>7500</v>
      </c>
      <c r="P11" s="97"/>
      <c r="Q11" s="98">
        <v>10000</v>
      </c>
      <c r="R11" s="98"/>
      <c r="S11" s="98">
        <v>10000</v>
      </c>
      <c r="T11" s="98"/>
      <c r="U11" s="145">
        <v>7500</v>
      </c>
      <c r="V11" s="145"/>
    </row>
    <row r="12" spans="1:22" x14ac:dyDescent="0.3">
      <c r="A12" s="5">
        <v>4309</v>
      </c>
      <c r="B12" s="5" t="s">
        <v>30</v>
      </c>
      <c r="C12" s="13"/>
      <c r="D12" s="13"/>
      <c r="E12" s="5">
        <v>-8079</v>
      </c>
      <c r="F12" s="13"/>
      <c r="G12" s="13"/>
      <c r="H12" s="13"/>
      <c r="I12" s="13"/>
      <c r="J12" s="13"/>
      <c r="K12" s="68"/>
      <c r="L12" s="68"/>
      <c r="M12" s="97"/>
      <c r="N12" s="97"/>
      <c r="O12" s="97">
        <v>15000</v>
      </c>
      <c r="P12" s="97"/>
      <c r="Q12" s="98">
        <v>15000</v>
      </c>
      <c r="R12" s="98"/>
      <c r="S12" s="98">
        <v>12000</v>
      </c>
      <c r="T12" s="98"/>
      <c r="U12" s="145">
        <v>2500</v>
      </c>
      <c r="V12" s="145"/>
    </row>
    <row r="13" spans="1:22" x14ac:dyDescent="0.3">
      <c r="A13" s="20">
        <v>3310</v>
      </c>
      <c r="B13" s="5" t="s">
        <v>22</v>
      </c>
      <c r="C13" s="13"/>
      <c r="D13" s="13"/>
      <c r="E13" s="13"/>
      <c r="F13" s="5">
        <v>13531.25</v>
      </c>
      <c r="G13" s="13"/>
      <c r="H13" s="13"/>
      <c r="I13" s="13"/>
      <c r="J13" s="13"/>
      <c r="K13" s="68"/>
      <c r="L13" s="68"/>
      <c r="M13" s="97"/>
      <c r="N13" s="97"/>
      <c r="O13" s="97"/>
      <c r="P13" s="97"/>
      <c r="Q13" s="98"/>
      <c r="R13" s="98"/>
      <c r="S13" s="98"/>
      <c r="T13" s="98"/>
      <c r="U13" s="145"/>
      <c r="V13" s="145"/>
    </row>
    <row r="14" spans="1:22" x14ac:dyDescent="0.3">
      <c r="A14" s="5">
        <v>3311</v>
      </c>
      <c r="B14" s="5" t="s">
        <v>31</v>
      </c>
      <c r="C14" s="13"/>
      <c r="D14" s="13"/>
      <c r="E14" s="13"/>
      <c r="F14" s="5">
        <v>98.25</v>
      </c>
      <c r="G14" s="13"/>
      <c r="H14" s="13"/>
      <c r="I14" s="13"/>
      <c r="J14" s="13"/>
      <c r="K14" s="68"/>
      <c r="L14" s="68"/>
      <c r="M14" s="97"/>
      <c r="N14" s="109">
        <v>1000</v>
      </c>
      <c r="O14" s="97"/>
      <c r="P14" s="109">
        <v>1000</v>
      </c>
      <c r="Q14" s="98"/>
      <c r="R14" s="98">
        <v>750</v>
      </c>
      <c r="S14" s="98"/>
      <c r="T14" s="98">
        <v>1000</v>
      </c>
      <c r="U14" s="145"/>
      <c r="V14" s="145">
        <v>500</v>
      </c>
    </row>
    <row r="15" spans="1:22" x14ac:dyDescent="0.3">
      <c r="A15" s="20">
        <v>3312</v>
      </c>
      <c r="B15" s="5" t="s">
        <v>32</v>
      </c>
      <c r="C15" s="13"/>
      <c r="D15" s="13"/>
      <c r="E15" s="13"/>
      <c r="F15" s="13"/>
      <c r="G15" s="13"/>
      <c r="H15" s="13"/>
      <c r="I15" s="13"/>
      <c r="J15" s="13"/>
      <c r="K15" s="68"/>
      <c r="L15" s="68">
        <v>2000</v>
      </c>
      <c r="M15" s="97"/>
      <c r="N15" s="109">
        <v>2000</v>
      </c>
      <c r="O15" s="97"/>
      <c r="P15" s="109">
        <v>1700</v>
      </c>
      <c r="Q15" s="98"/>
      <c r="R15" s="98">
        <v>1000</v>
      </c>
      <c r="S15" s="98"/>
      <c r="T15" s="98"/>
      <c r="U15" s="145"/>
      <c r="V15" s="145"/>
    </row>
    <row r="16" spans="1:22" x14ac:dyDescent="0.3">
      <c r="A16" s="5">
        <v>3313</v>
      </c>
      <c r="B16" s="5" t="s">
        <v>33</v>
      </c>
      <c r="C16" s="13"/>
      <c r="D16" s="13"/>
      <c r="E16" s="13"/>
      <c r="F16" s="13"/>
      <c r="G16" s="13"/>
      <c r="H16" s="13"/>
      <c r="I16" s="13"/>
      <c r="J16" s="13"/>
      <c r="K16" s="68"/>
      <c r="L16" s="68"/>
      <c r="M16" s="97"/>
      <c r="N16" s="97">
        <v>500</v>
      </c>
      <c r="O16" s="97"/>
      <c r="P16" s="97"/>
      <c r="Q16" s="98"/>
      <c r="R16" s="98"/>
      <c r="S16" s="98"/>
      <c r="T16" s="98"/>
      <c r="U16" s="145"/>
      <c r="V16" s="145"/>
    </row>
    <row r="17" spans="1:22" x14ac:dyDescent="0.3">
      <c r="A17" s="20">
        <v>3314</v>
      </c>
      <c r="B17" s="4" t="s">
        <v>34</v>
      </c>
      <c r="C17" s="13"/>
      <c r="D17" s="13">
        <v>8000</v>
      </c>
      <c r="E17" s="13"/>
      <c r="F17" s="13"/>
      <c r="G17" s="13"/>
      <c r="H17" s="13">
        <v>7000</v>
      </c>
      <c r="I17" s="13"/>
      <c r="J17" s="13"/>
      <c r="K17" s="68"/>
      <c r="L17" s="68">
        <v>10000</v>
      </c>
      <c r="M17" s="97"/>
      <c r="N17" s="109">
        <v>10000</v>
      </c>
      <c r="O17" s="97"/>
      <c r="P17" s="109">
        <v>17000</v>
      </c>
      <c r="Q17" s="98"/>
      <c r="R17" s="98"/>
      <c r="S17" s="98"/>
      <c r="T17" s="98">
        <v>7500</v>
      </c>
      <c r="U17" s="145"/>
      <c r="V17" s="145">
        <v>20000</v>
      </c>
    </row>
    <row r="18" spans="1:22" x14ac:dyDescent="0.3">
      <c r="A18" s="5">
        <v>3315</v>
      </c>
      <c r="B18" s="4" t="s">
        <v>35</v>
      </c>
      <c r="C18" s="13">
        <v>7000</v>
      </c>
      <c r="D18" s="13">
        <v>45000</v>
      </c>
      <c r="E18" s="13"/>
      <c r="F18" s="5">
        <v>72450</v>
      </c>
      <c r="G18" s="13"/>
      <c r="H18" s="13">
        <v>70000</v>
      </c>
      <c r="I18" s="13"/>
      <c r="J18" s="13"/>
      <c r="K18" s="68"/>
      <c r="L18" s="68">
        <v>70000</v>
      </c>
      <c r="M18" s="97"/>
      <c r="N18" s="109">
        <v>65000</v>
      </c>
      <c r="O18" s="97"/>
      <c r="P18" s="109">
        <v>100000</v>
      </c>
      <c r="Q18" s="98"/>
      <c r="R18" s="98">
        <v>90000</v>
      </c>
      <c r="S18" s="98"/>
      <c r="T18" s="98">
        <v>75000</v>
      </c>
      <c r="U18" s="145"/>
      <c r="V18" s="145">
        <v>70000</v>
      </c>
    </row>
    <row r="19" spans="1:22" x14ac:dyDescent="0.3">
      <c r="A19" s="20">
        <v>3316</v>
      </c>
      <c r="B19" s="4" t="s">
        <v>36</v>
      </c>
      <c r="C19" s="13"/>
      <c r="D19" s="13">
        <v>7000</v>
      </c>
      <c r="E19" s="13"/>
      <c r="F19" s="13"/>
      <c r="G19" s="13"/>
      <c r="H19" s="13">
        <v>7000</v>
      </c>
      <c r="I19" s="13"/>
      <c r="J19" s="13"/>
      <c r="K19" s="68"/>
      <c r="L19" s="68">
        <v>7000</v>
      </c>
      <c r="M19" s="97"/>
      <c r="N19" s="109">
        <v>4500</v>
      </c>
      <c r="O19" s="97"/>
      <c r="P19" s="97"/>
      <c r="Q19" s="98"/>
      <c r="R19" s="98">
        <v>10000</v>
      </c>
      <c r="S19" s="98"/>
      <c r="T19" s="98">
        <v>10000</v>
      </c>
      <c r="U19" s="145"/>
      <c r="V19" s="145">
        <v>7000</v>
      </c>
    </row>
    <row r="20" spans="1:22" x14ac:dyDescent="0.3">
      <c r="A20" s="5">
        <v>4317</v>
      </c>
      <c r="B20" s="4" t="s">
        <v>37</v>
      </c>
      <c r="C20" s="13">
        <v>40000</v>
      </c>
      <c r="D20" s="13"/>
      <c r="E20" s="5">
        <v>-34575</v>
      </c>
      <c r="F20" s="13"/>
      <c r="G20" s="13">
        <v>45000</v>
      </c>
      <c r="H20" s="13"/>
      <c r="I20" s="13"/>
      <c r="J20" s="13"/>
      <c r="K20" s="68">
        <v>45000</v>
      </c>
      <c r="L20" s="68"/>
      <c r="M20" s="109">
        <v>45000</v>
      </c>
      <c r="N20" s="97"/>
      <c r="O20" s="109">
        <v>50000</v>
      </c>
      <c r="P20" s="97"/>
      <c r="Q20" s="98">
        <v>55000</v>
      </c>
      <c r="R20" s="98"/>
      <c r="S20" s="98">
        <v>40000</v>
      </c>
      <c r="T20" s="98"/>
      <c r="U20" s="145">
        <v>40000</v>
      </c>
      <c r="V20" s="145"/>
    </row>
    <row r="21" spans="1:22" x14ac:dyDescent="0.3">
      <c r="A21" s="20">
        <v>4318</v>
      </c>
      <c r="B21" s="4" t="s">
        <v>38</v>
      </c>
      <c r="C21" s="13">
        <v>20000</v>
      </c>
      <c r="D21" s="13"/>
      <c r="E21" s="5">
        <v>-16000</v>
      </c>
      <c r="F21" s="13"/>
      <c r="G21" s="13">
        <v>20000</v>
      </c>
      <c r="H21" s="13"/>
      <c r="I21" s="13"/>
      <c r="J21" s="13"/>
      <c r="K21" s="68">
        <v>20000</v>
      </c>
      <c r="L21" s="68"/>
      <c r="M21" s="109">
        <v>20000</v>
      </c>
      <c r="N21" s="97"/>
      <c r="O21" s="109">
        <v>20000</v>
      </c>
      <c r="P21" s="97">
        <v>8500</v>
      </c>
      <c r="Q21" s="98">
        <v>13000</v>
      </c>
      <c r="R21" s="98"/>
      <c r="S21" s="98">
        <v>20000</v>
      </c>
      <c r="T21" s="98"/>
      <c r="U21" s="145">
        <v>20000</v>
      </c>
      <c r="V21" s="145"/>
    </row>
    <row r="22" spans="1:22" x14ac:dyDescent="0.3">
      <c r="A22" s="5">
        <v>4319</v>
      </c>
      <c r="B22" s="4" t="s">
        <v>39</v>
      </c>
      <c r="C22" s="13">
        <v>3500</v>
      </c>
      <c r="D22" s="13"/>
      <c r="E22" s="5">
        <v>-700</v>
      </c>
      <c r="F22" s="13"/>
      <c r="G22" s="13">
        <v>1500</v>
      </c>
      <c r="H22" s="13"/>
      <c r="I22" s="13"/>
      <c r="J22" s="13"/>
      <c r="K22" s="68">
        <v>1500</v>
      </c>
      <c r="L22" s="68"/>
      <c r="M22" s="109">
        <v>3500</v>
      </c>
      <c r="N22" s="97"/>
      <c r="O22" s="109">
        <v>3500</v>
      </c>
      <c r="P22" s="97"/>
      <c r="Q22" s="98">
        <v>3000</v>
      </c>
      <c r="R22" s="98"/>
      <c r="S22" s="98">
        <v>2000</v>
      </c>
      <c r="T22" s="98"/>
      <c r="U22" s="145"/>
      <c r="V22" s="145"/>
    </row>
    <row r="23" spans="1:22" x14ac:dyDescent="0.3">
      <c r="A23" s="20">
        <v>4320</v>
      </c>
      <c r="B23" s="4" t="s">
        <v>40</v>
      </c>
      <c r="C23" s="13">
        <v>145000</v>
      </c>
      <c r="D23" s="13"/>
      <c r="E23" s="5">
        <v>-132569.5</v>
      </c>
      <c r="F23" s="13"/>
      <c r="G23" s="13">
        <v>145000</v>
      </c>
      <c r="H23" s="13"/>
      <c r="I23" s="13"/>
      <c r="J23" s="13"/>
      <c r="K23" s="68">
        <v>145000</v>
      </c>
      <c r="L23" s="68"/>
      <c r="M23" s="109">
        <v>145000</v>
      </c>
      <c r="N23" s="97"/>
      <c r="O23" s="109">
        <v>145000</v>
      </c>
      <c r="P23" s="97"/>
      <c r="Q23" s="98">
        <v>180000</v>
      </c>
      <c r="R23" s="98"/>
      <c r="S23" s="98">
        <v>237000</v>
      </c>
      <c r="T23" s="98"/>
      <c r="U23" s="145">
        <v>237000</v>
      </c>
      <c r="V23" s="145"/>
    </row>
    <row r="24" spans="1:22" x14ac:dyDescent="0.3">
      <c r="A24" s="20"/>
      <c r="B24" s="4" t="s">
        <v>41</v>
      </c>
      <c r="C24" s="13"/>
      <c r="D24" s="13"/>
      <c r="E24" s="13"/>
      <c r="F24" s="13"/>
      <c r="G24" s="13">
        <v>643500</v>
      </c>
      <c r="H24" s="13">
        <v>643500</v>
      </c>
      <c r="I24" s="13"/>
      <c r="J24" s="13"/>
      <c r="K24" s="68"/>
      <c r="L24" s="68"/>
      <c r="M24" s="97"/>
      <c r="N24" s="97"/>
      <c r="O24" s="97"/>
      <c r="P24" s="97"/>
      <c r="Q24" s="98"/>
      <c r="R24" s="98"/>
      <c r="S24" s="98"/>
      <c r="T24" s="98"/>
      <c r="U24" s="145"/>
      <c r="V24" s="145"/>
    </row>
    <row r="25" spans="1:22" x14ac:dyDescent="0.3">
      <c r="A25" s="20">
        <v>3320</v>
      </c>
      <c r="B25" s="4" t="s">
        <v>42</v>
      </c>
      <c r="C25" s="4"/>
      <c r="D25" s="13">
        <v>210000</v>
      </c>
      <c r="E25" s="4"/>
      <c r="F25" s="13">
        <v>186000</v>
      </c>
      <c r="G25" s="4"/>
      <c r="H25" s="13">
        <v>210000</v>
      </c>
      <c r="I25" s="4"/>
      <c r="J25" s="13"/>
      <c r="K25" s="68"/>
      <c r="L25" s="85">
        <v>200000</v>
      </c>
      <c r="M25" s="97"/>
      <c r="N25" s="109">
        <v>210000</v>
      </c>
      <c r="O25" s="97"/>
      <c r="P25" s="109">
        <v>210000</v>
      </c>
      <c r="Q25" s="98"/>
      <c r="R25" s="98">
        <v>280000</v>
      </c>
      <c r="S25" s="98"/>
      <c r="T25" s="98">
        <v>350000</v>
      </c>
      <c r="U25" s="145"/>
      <c r="V25" s="145">
        <v>350000</v>
      </c>
    </row>
    <row r="26" spans="1:22" x14ac:dyDescent="0.3">
      <c r="A26"/>
      <c r="C26" s="14">
        <f>SUM(C3:C25)</f>
        <v>226500</v>
      </c>
      <c r="D26" s="14">
        <f>SUM(D3:D25)</f>
        <v>270000</v>
      </c>
      <c r="E26" s="14">
        <f>SUM(E3:E25)</f>
        <v>-208391.67999999999</v>
      </c>
      <c r="F26" s="14">
        <f t="shared" ref="F26:L26" si="0">SUM(F3:F25)</f>
        <v>272079.5</v>
      </c>
      <c r="G26" s="14">
        <f t="shared" si="0"/>
        <v>864500</v>
      </c>
      <c r="H26" s="14">
        <f t="shared" si="0"/>
        <v>937500</v>
      </c>
      <c r="I26" s="14">
        <f t="shared" si="0"/>
        <v>0</v>
      </c>
      <c r="J26" s="14">
        <f t="shared" si="0"/>
        <v>0</v>
      </c>
      <c r="K26" s="62">
        <f t="shared" si="0"/>
        <v>223000</v>
      </c>
      <c r="L26" s="62">
        <f t="shared" si="0"/>
        <v>289000</v>
      </c>
      <c r="M26" s="62">
        <f t="shared" ref="M26:R26" si="1">SUM(M3:M25)</f>
        <v>227000</v>
      </c>
      <c r="N26" s="62">
        <f t="shared" si="1"/>
        <v>293000</v>
      </c>
      <c r="O26" s="62">
        <f t="shared" si="1"/>
        <v>254000</v>
      </c>
      <c r="P26" s="62">
        <f t="shared" si="1"/>
        <v>338200</v>
      </c>
      <c r="Q26" s="62">
        <f t="shared" si="1"/>
        <v>285000</v>
      </c>
      <c r="R26" s="62">
        <f t="shared" si="1"/>
        <v>381750</v>
      </c>
      <c r="S26" s="62">
        <f t="shared" ref="S26:U26" si="2">SUM(S3:S25)</f>
        <v>330500</v>
      </c>
      <c r="T26" s="62">
        <f t="shared" ref="T26:V26" si="3">SUM(T3:T25)</f>
        <v>443500</v>
      </c>
      <c r="U26" s="104">
        <f t="shared" si="2"/>
        <v>313500</v>
      </c>
      <c r="V26" s="104">
        <f t="shared" si="3"/>
        <v>447500</v>
      </c>
    </row>
    <row r="27" spans="1:22" x14ac:dyDescent="0.3">
      <c r="A27"/>
    </row>
    <row r="28" spans="1:22" x14ac:dyDescent="0.3">
      <c r="A28"/>
    </row>
    <row r="29" spans="1:22" x14ac:dyDescent="0.3">
      <c r="A29"/>
    </row>
    <row r="30" spans="1:22" x14ac:dyDescent="0.3">
      <c r="A30"/>
    </row>
    <row r="31" spans="1:22" x14ac:dyDescent="0.3">
      <c r="A31"/>
    </row>
    <row r="32" spans="1:22" x14ac:dyDescent="0.3">
      <c r="A32"/>
    </row>
    <row r="33" spans="1:1" x14ac:dyDescent="0.3">
      <c r="A33"/>
    </row>
    <row r="34" spans="1:1" x14ac:dyDescent="0.3">
      <c r="A34"/>
    </row>
    <row r="35" spans="1:1" x14ac:dyDescent="0.3">
      <c r="A35"/>
    </row>
  </sheetData>
  <customSheetViews>
    <customSheetView guid="{3E1BC525-81FE-4F59-8555-6B8F39CAE65A}">
      <selection activeCell="F4" sqref="F4"/>
      <pageMargins left="0" right="0" top="0" bottom="0" header="0" footer="0"/>
    </customSheetView>
  </customSheetViews>
  <mergeCells count="10">
    <mergeCell ref="U1:V1"/>
    <mergeCell ref="S1:T1"/>
    <mergeCell ref="C1:D1"/>
    <mergeCell ref="G1:H1"/>
    <mergeCell ref="I1:J1"/>
    <mergeCell ref="Q1:R1"/>
    <mergeCell ref="O1:P1"/>
    <mergeCell ref="M1:N1"/>
    <mergeCell ref="K1:L1"/>
    <mergeCell ref="E1:F1"/>
  </mergeCells>
  <phoneticPr fontId="8" type="noConversion"/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34"/>
  <sheetViews>
    <sheetView topLeftCell="B1" zoomScaleNormal="100" zoomScalePageLayoutView="120" workbookViewId="0">
      <selection activeCell="V17" sqref="V17"/>
    </sheetView>
  </sheetViews>
  <sheetFormatPr baseColWidth="10" defaultColWidth="11.44140625" defaultRowHeight="14.4" x14ac:dyDescent="0.3"/>
  <cols>
    <col min="1" max="1" width="11.44140625" style="1"/>
    <col min="2" max="2" width="45.5546875" style="1" customWidth="1"/>
    <col min="3" max="3" width="10.5546875" style="1" hidden="1" customWidth="1"/>
    <col min="4" max="4" width="0" style="1" hidden="1" customWidth="1"/>
    <col min="5" max="5" width="10.5546875" style="1" hidden="1" customWidth="1"/>
    <col min="6" max="8" width="0" style="1" hidden="1" customWidth="1"/>
    <col min="9" max="9" width="10.5546875" style="1" hidden="1" customWidth="1"/>
    <col min="10" max="10" width="0" style="1" hidden="1" customWidth="1"/>
    <col min="11" max="12" width="13.5546875" style="1" hidden="1" customWidth="1"/>
    <col min="13" max="14" width="0" style="1" hidden="1" customWidth="1"/>
    <col min="15" max="16" width="17.5546875" style="70" customWidth="1"/>
    <col min="17" max="22" width="17.33203125" style="1" customWidth="1"/>
    <col min="23" max="16384" width="11.44140625" style="1"/>
  </cols>
  <sheetData>
    <row r="1" spans="1:22" x14ac:dyDescent="0.3">
      <c r="A1" s="3" t="s">
        <v>43</v>
      </c>
      <c r="B1" s="4"/>
      <c r="C1" s="193" t="s">
        <v>1</v>
      </c>
      <c r="D1" s="193"/>
      <c r="E1" s="193" t="s">
        <v>24</v>
      </c>
      <c r="F1" s="193"/>
      <c r="G1" s="193" t="s">
        <v>3</v>
      </c>
      <c r="H1" s="193"/>
      <c r="I1" s="193" t="s">
        <v>25</v>
      </c>
      <c r="J1" s="193"/>
      <c r="K1" s="189" t="s">
        <v>5</v>
      </c>
      <c r="L1" s="189"/>
      <c r="M1" s="189" t="s">
        <v>6</v>
      </c>
      <c r="N1" s="189"/>
      <c r="O1" s="189" t="s">
        <v>7</v>
      </c>
      <c r="P1" s="189"/>
      <c r="Q1" s="189" t="s">
        <v>8</v>
      </c>
      <c r="R1" s="189"/>
      <c r="S1" s="189" t="s">
        <v>9</v>
      </c>
      <c r="T1" s="189"/>
      <c r="U1" s="186" t="s">
        <v>119</v>
      </c>
      <c r="V1" s="186"/>
    </row>
    <row r="2" spans="1:22" x14ac:dyDescent="0.3">
      <c r="A2" s="5"/>
      <c r="B2" s="4"/>
      <c r="C2" s="21" t="s">
        <v>10</v>
      </c>
      <c r="D2" s="21" t="s">
        <v>11</v>
      </c>
      <c r="E2" s="21" t="s">
        <v>10</v>
      </c>
      <c r="F2" s="21" t="s">
        <v>11</v>
      </c>
      <c r="G2" s="21" t="s">
        <v>10</v>
      </c>
      <c r="H2" s="21" t="s">
        <v>11</v>
      </c>
      <c r="I2" s="21" t="s">
        <v>10</v>
      </c>
      <c r="J2" s="21" t="s">
        <v>11</v>
      </c>
      <c r="K2" s="65" t="s">
        <v>10</v>
      </c>
      <c r="L2" s="65" t="s">
        <v>11</v>
      </c>
      <c r="M2" s="65" t="s">
        <v>10</v>
      </c>
      <c r="N2" s="65" t="s">
        <v>11</v>
      </c>
      <c r="O2" s="65" t="s">
        <v>10</v>
      </c>
      <c r="P2" s="65" t="s">
        <v>11</v>
      </c>
      <c r="Q2" s="65" t="s">
        <v>10</v>
      </c>
      <c r="R2" s="65" t="s">
        <v>11</v>
      </c>
      <c r="S2" s="65" t="s">
        <v>10</v>
      </c>
      <c r="T2" s="65" t="s">
        <v>11</v>
      </c>
      <c r="U2" s="103" t="s">
        <v>10</v>
      </c>
      <c r="V2" s="103" t="s">
        <v>11</v>
      </c>
    </row>
    <row r="3" spans="1:22" x14ac:dyDescent="0.3">
      <c r="A3" s="5">
        <v>4200</v>
      </c>
      <c r="B3" s="10" t="s">
        <v>44</v>
      </c>
      <c r="C3" s="18"/>
      <c r="D3" s="18"/>
      <c r="E3" s="5">
        <v>-1640</v>
      </c>
      <c r="F3" s="15"/>
      <c r="G3" s="18"/>
      <c r="H3" s="18"/>
      <c r="I3" s="18"/>
      <c r="J3" s="18"/>
      <c r="K3" s="66"/>
      <c r="L3" s="67"/>
      <c r="M3" s="105"/>
      <c r="N3" s="106"/>
      <c r="O3" s="105"/>
      <c r="P3" s="106"/>
      <c r="Q3" s="156"/>
      <c r="R3" s="157"/>
      <c r="S3" s="156"/>
      <c r="T3" s="157"/>
      <c r="U3" s="159"/>
      <c r="V3" s="160"/>
    </row>
    <row r="4" spans="1:22" x14ac:dyDescent="0.3">
      <c r="A4" s="5">
        <v>4201</v>
      </c>
      <c r="B4" s="5" t="s">
        <v>45</v>
      </c>
      <c r="C4" s="15">
        <v>70000</v>
      </c>
      <c r="D4" s="15"/>
      <c r="E4" s="5">
        <v>-38950</v>
      </c>
      <c r="F4" s="15"/>
      <c r="G4" s="15">
        <v>75000</v>
      </c>
      <c r="H4" s="15"/>
      <c r="I4" s="15"/>
      <c r="J4" s="15"/>
      <c r="K4" s="66">
        <v>90000</v>
      </c>
      <c r="L4" s="66"/>
      <c r="M4" s="107">
        <v>90000</v>
      </c>
      <c r="N4" s="105"/>
      <c r="O4" s="107">
        <v>75000</v>
      </c>
      <c r="P4" s="105"/>
      <c r="Q4" s="156">
        <v>82000</v>
      </c>
      <c r="R4" s="156"/>
      <c r="S4" s="156">
        <v>130000</v>
      </c>
      <c r="T4" s="156"/>
      <c r="U4" s="159">
        <v>140000</v>
      </c>
      <c r="V4" s="159"/>
    </row>
    <row r="5" spans="1:22" x14ac:dyDescent="0.3">
      <c r="A5" s="5">
        <v>4202</v>
      </c>
      <c r="B5" s="10" t="s">
        <v>14</v>
      </c>
      <c r="C5" s="15">
        <v>17500</v>
      </c>
      <c r="D5" s="15"/>
      <c r="E5" s="5">
        <v>-1741.5</v>
      </c>
      <c r="F5" s="15"/>
      <c r="G5" s="15">
        <v>15000</v>
      </c>
      <c r="H5" s="15"/>
      <c r="I5" s="15"/>
      <c r="J5" s="15"/>
      <c r="K5" s="66">
        <v>31000</v>
      </c>
      <c r="L5" s="66"/>
      <c r="M5" s="107">
        <v>35000</v>
      </c>
      <c r="N5" s="105"/>
      <c r="O5" s="107">
        <v>10000</v>
      </c>
      <c r="P5" s="105"/>
      <c r="Q5" s="156">
        <v>10000</v>
      </c>
      <c r="R5" s="158"/>
      <c r="S5" s="156">
        <v>30000</v>
      </c>
      <c r="T5" s="158"/>
      <c r="U5" s="159">
        <v>40000</v>
      </c>
      <c r="V5" s="161"/>
    </row>
    <row r="6" spans="1:22" x14ac:dyDescent="0.3">
      <c r="A6" s="5">
        <v>4203</v>
      </c>
      <c r="B6" s="10" t="s">
        <v>15</v>
      </c>
      <c r="C6" s="15">
        <v>10000</v>
      </c>
      <c r="D6" s="15"/>
      <c r="E6" s="15"/>
      <c r="F6" s="15"/>
      <c r="G6" s="15">
        <v>5000</v>
      </c>
      <c r="H6" s="15"/>
      <c r="I6" s="15"/>
      <c r="J6" s="15"/>
      <c r="K6" s="66"/>
      <c r="L6" s="66"/>
      <c r="M6" s="105"/>
      <c r="N6" s="105"/>
      <c r="O6" s="105"/>
      <c r="P6" s="105"/>
      <c r="Q6" s="156"/>
      <c r="R6" s="156"/>
      <c r="S6" s="156"/>
      <c r="T6" s="156"/>
      <c r="U6" s="159"/>
      <c r="V6" s="159"/>
    </row>
    <row r="7" spans="1:22" x14ac:dyDescent="0.3">
      <c r="A7" s="5">
        <v>4204</v>
      </c>
      <c r="B7" s="10" t="s">
        <v>46</v>
      </c>
      <c r="C7" s="15">
        <v>500</v>
      </c>
      <c r="D7" s="15"/>
      <c r="E7" s="5">
        <v>-144.07</v>
      </c>
      <c r="F7" s="15"/>
      <c r="G7" s="15">
        <v>2000</v>
      </c>
      <c r="H7" s="15"/>
      <c r="I7" s="15"/>
      <c r="J7" s="15"/>
      <c r="K7" s="66"/>
      <c r="L7" s="66"/>
      <c r="M7" s="105"/>
      <c r="N7" s="105"/>
      <c r="O7" s="105"/>
      <c r="P7" s="105"/>
      <c r="Q7" s="156"/>
      <c r="R7" s="156"/>
      <c r="S7" s="156"/>
      <c r="T7" s="156"/>
      <c r="U7" s="159">
        <v>1000</v>
      </c>
      <c r="V7" s="159"/>
    </row>
    <row r="8" spans="1:22" x14ac:dyDescent="0.3">
      <c r="A8" s="5">
        <v>4205</v>
      </c>
      <c r="B8" s="10" t="s">
        <v>17</v>
      </c>
      <c r="C8" s="15">
        <v>0</v>
      </c>
      <c r="D8" s="15"/>
      <c r="E8" s="15"/>
      <c r="F8" s="15"/>
      <c r="G8" s="15">
        <v>0</v>
      </c>
      <c r="H8" s="15"/>
      <c r="I8" s="15"/>
      <c r="J8" s="15"/>
      <c r="K8" s="66"/>
      <c r="L8" s="66"/>
      <c r="M8" s="105"/>
      <c r="N8" s="105"/>
      <c r="O8" s="105"/>
      <c r="P8" s="105"/>
      <c r="Q8" s="156"/>
      <c r="R8" s="156"/>
      <c r="S8" s="156"/>
      <c r="T8" s="156"/>
      <c r="U8" s="159"/>
      <c r="V8" s="159"/>
    </row>
    <row r="9" spans="1:22" x14ac:dyDescent="0.3">
      <c r="A9" s="5">
        <v>4206</v>
      </c>
      <c r="B9" s="10" t="s">
        <v>47</v>
      </c>
      <c r="C9" s="15">
        <v>2000</v>
      </c>
      <c r="D9" s="15"/>
      <c r="E9" s="15"/>
      <c r="F9" s="15"/>
      <c r="G9" s="15">
        <v>0</v>
      </c>
      <c r="H9" s="15"/>
      <c r="I9" s="15"/>
      <c r="J9" s="15"/>
      <c r="K9" s="66"/>
      <c r="L9" s="66"/>
      <c r="M9" s="105"/>
      <c r="N9" s="105"/>
      <c r="O9" s="105"/>
      <c r="P9" s="105"/>
      <c r="Q9" s="156"/>
      <c r="R9" s="156"/>
      <c r="S9" s="156"/>
      <c r="T9" s="156"/>
      <c r="U9" s="159"/>
      <c r="V9" s="159"/>
    </row>
    <row r="10" spans="1:22" x14ac:dyDescent="0.3">
      <c r="A10" s="5">
        <v>4207</v>
      </c>
      <c r="B10" s="10" t="s">
        <v>19</v>
      </c>
      <c r="C10" s="15">
        <v>0</v>
      </c>
      <c r="D10" s="15"/>
      <c r="E10" s="15"/>
      <c r="F10" s="15"/>
      <c r="G10" s="15">
        <v>0</v>
      </c>
      <c r="H10" s="15"/>
      <c r="I10" s="15"/>
      <c r="J10" s="15"/>
      <c r="K10" s="66"/>
      <c r="L10" s="66"/>
      <c r="M10" s="105"/>
      <c r="N10" s="105"/>
      <c r="O10" s="105"/>
      <c r="P10" s="105"/>
      <c r="Q10" s="156"/>
      <c r="R10" s="156"/>
      <c r="S10" s="156"/>
      <c r="T10" s="156"/>
      <c r="U10" s="159"/>
      <c r="V10" s="159"/>
    </row>
    <row r="11" spans="1:22" x14ac:dyDescent="0.3">
      <c r="A11" s="5">
        <v>4208</v>
      </c>
      <c r="B11" s="10" t="s">
        <v>20</v>
      </c>
      <c r="C11" s="15">
        <v>1000</v>
      </c>
      <c r="D11" s="15"/>
      <c r="E11" s="15"/>
      <c r="F11" s="15"/>
      <c r="G11" s="15">
        <v>0</v>
      </c>
      <c r="H11" s="15"/>
      <c r="I11" s="15"/>
      <c r="J11" s="15"/>
      <c r="K11" s="66"/>
      <c r="L11" s="66"/>
      <c r="M11" s="105"/>
      <c r="N11" s="105"/>
      <c r="O11" s="105"/>
      <c r="P11" s="105"/>
      <c r="Q11" s="156"/>
      <c r="R11" s="156"/>
      <c r="S11" s="156"/>
      <c r="T11" s="156"/>
      <c r="U11" s="159"/>
      <c r="V11" s="159"/>
    </row>
    <row r="12" spans="1:22" x14ac:dyDescent="0.3">
      <c r="A12" s="5">
        <v>4209</v>
      </c>
      <c r="B12" s="10" t="s">
        <v>30</v>
      </c>
      <c r="C12" s="15">
        <v>25000</v>
      </c>
      <c r="D12" s="15"/>
      <c r="E12" s="5">
        <v>-35484.15</v>
      </c>
      <c r="F12" s="15"/>
      <c r="G12" s="15">
        <v>50000</v>
      </c>
      <c r="H12" s="15"/>
      <c r="I12" s="15"/>
      <c r="J12" s="15"/>
      <c r="K12" s="66">
        <v>59000</v>
      </c>
      <c r="L12" s="66"/>
      <c r="M12" s="107">
        <v>65000</v>
      </c>
      <c r="N12" s="105"/>
      <c r="O12" s="107">
        <v>45000</v>
      </c>
      <c r="P12" s="105"/>
      <c r="Q12" s="156">
        <v>25000</v>
      </c>
      <c r="R12" s="156"/>
      <c r="S12" s="156">
        <v>40000</v>
      </c>
      <c r="T12" s="156"/>
      <c r="U12" s="159">
        <v>50000</v>
      </c>
      <c r="V12" s="159"/>
    </row>
    <row r="13" spans="1:22" x14ac:dyDescent="0.3">
      <c r="A13" s="5">
        <v>4210</v>
      </c>
      <c r="B13" s="10" t="s">
        <v>48</v>
      </c>
      <c r="C13" s="15">
        <v>5000</v>
      </c>
      <c r="D13" s="15"/>
      <c r="E13" s="15"/>
      <c r="F13" s="15"/>
      <c r="G13" s="15">
        <v>3000</v>
      </c>
      <c r="H13" s="15"/>
      <c r="I13" s="15"/>
      <c r="J13" s="15"/>
      <c r="K13" s="66"/>
      <c r="L13" s="66"/>
      <c r="M13" s="105"/>
      <c r="N13" s="105"/>
      <c r="O13" s="105"/>
      <c r="P13" s="105"/>
      <c r="Q13" s="156"/>
      <c r="R13" s="156"/>
      <c r="S13" s="156"/>
      <c r="T13" s="156"/>
      <c r="U13" s="159"/>
      <c r="V13" s="159">
        <v>5000</v>
      </c>
    </row>
    <row r="14" spans="1:22" x14ac:dyDescent="0.3">
      <c r="A14" s="5">
        <v>3211</v>
      </c>
      <c r="B14" s="10" t="s">
        <v>49</v>
      </c>
      <c r="C14" s="15"/>
      <c r="D14" s="15">
        <v>15000</v>
      </c>
      <c r="E14" s="15"/>
      <c r="F14" s="15">
        <v>42875</v>
      </c>
      <c r="G14" s="15"/>
      <c r="H14" s="15">
        <v>15000</v>
      </c>
      <c r="I14" s="15"/>
      <c r="J14" s="15"/>
      <c r="K14" s="66"/>
      <c r="L14" s="66">
        <v>15000</v>
      </c>
      <c r="M14" s="105"/>
      <c r="N14" s="107">
        <v>15000</v>
      </c>
      <c r="O14" s="105"/>
      <c r="P14" s="107">
        <v>15000</v>
      </c>
      <c r="Q14" s="156"/>
      <c r="R14" s="156">
        <v>25000</v>
      </c>
      <c r="S14" s="156"/>
      <c r="T14" s="156">
        <v>20000</v>
      </c>
      <c r="U14" s="159"/>
      <c r="V14" s="159">
        <v>20000</v>
      </c>
    </row>
    <row r="15" spans="1:22" x14ac:dyDescent="0.3">
      <c r="A15" s="5">
        <v>4212</v>
      </c>
      <c r="B15" s="10" t="s">
        <v>50</v>
      </c>
      <c r="C15" s="15">
        <v>4000</v>
      </c>
      <c r="D15" s="15"/>
      <c r="E15" s="15">
        <v>-6225</v>
      </c>
      <c r="F15" s="15"/>
      <c r="G15" s="15"/>
      <c r="H15" s="15"/>
      <c r="I15" s="15"/>
      <c r="J15" s="15"/>
      <c r="K15" s="66"/>
      <c r="L15" s="66"/>
      <c r="M15" s="105"/>
      <c r="N15" s="105"/>
      <c r="O15" s="105"/>
      <c r="P15" s="105"/>
      <c r="Q15" s="156">
        <v>80000</v>
      </c>
      <c r="R15" s="156"/>
      <c r="S15" s="156"/>
      <c r="T15" s="156"/>
      <c r="U15" s="159"/>
      <c r="V15" s="159"/>
    </row>
    <row r="16" spans="1:22" x14ac:dyDescent="0.3">
      <c r="A16" s="5">
        <v>3212</v>
      </c>
      <c r="B16" s="10" t="s">
        <v>51</v>
      </c>
      <c r="C16" s="15"/>
      <c r="D16" s="15">
        <v>120000</v>
      </c>
      <c r="E16" s="15"/>
      <c r="F16" s="15">
        <v>102805.65</v>
      </c>
      <c r="G16" s="15"/>
      <c r="H16" s="15">
        <v>135000</v>
      </c>
      <c r="I16" s="15"/>
      <c r="J16" s="15"/>
      <c r="K16" s="66"/>
      <c r="L16" s="66">
        <v>165000</v>
      </c>
      <c r="M16" s="105"/>
      <c r="N16" s="107">
        <v>175000</v>
      </c>
      <c r="O16" s="105"/>
      <c r="P16" s="107">
        <v>165000</v>
      </c>
      <c r="Q16" s="156"/>
      <c r="R16" s="156">
        <v>150000</v>
      </c>
      <c r="S16" s="156"/>
      <c r="T16" s="156">
        <v>130000</v>
      </c>
      <c r="U16" s="159"/>
      <c r="V16" s="159">
        <v>150000</v>
      </c>
    </row>
    <row r="17" spans="1:22" ht="15.6" x14ac:dyDescent="0.3">
      <c r="A17" s="19">
        <v>3213</v>
      </c>
      <c r="B17" s="10" t="s">
        <v>52</v>
      </c>
      <c r="C17" s="13"/>
      <c r="D17" s="13"/>
      <c r="E17" s="13"/>
      <c r="F17" s="13"/>
      <c r="G17" s="13"/>
      <c r="H17" s="13"/>
      <c r="I17" s="13"/>
      <c r="J17" s="13"/>
      <c r="K17" s="68"/>
      <c r="L17" s="68"/>
      <c r="M17" s="97"/>
      <c r="N17" s="97"/>
      <c r="O17" s="97"/>
      <c r="P17" s="97"/>
      <c r="Q17" s="98"/>
      <c r="R17" s="98"/>
      <c r="S17" s="98"/>
      <c r="T17" s="98"/>
      <c r="U17" s="149"/>
      <c r="V17" s="149"/>
    </row>
    <row r="18" spans="1:22" x14ac:dyDescent="0.3">
      <c r="A18"/>
      <c r="C18" s="14">
        <f>SUM(C1:C17)</f>
        <v>135000</v>
      </c>
      <c r="D18" s="14">
        <f>SUM(D1:D17)</f>
        <v>135000</v>
      </c>
      <c r="E18" s="14">
        <f t="shared" ref="E18:J18" si="0">SUM(E3:E17)</f>
        <v>-84184.72</v>
      </c>
      <c r="F18" s="14">
        <f t="shared" si="0"/>
        <v>145680.65</v>
      </c>
      <c r="G18" s="14">
        <f t="shared" si="0"/>
        <v>150000</v>
      </c>
      <c r="H18" s="14">
        <f t="shared" si="0"/>
        <v>150000</v>
      </c>
      <c r="I18" s="14">
        <f t="shared" si="0"/>
        <v>0</v>
      </c>
      <c r="J18" s="14">
        <f t="shared" si="0"/>
        <v>0</v>
      </c>
      <c r="K18" s="69">
        <v>180000</v>
      </c>
      <c r="L18" s="69">
        <v>180000</v>
      </c>
      <c r="M18" s="69">
        <f t="shared" ref="M18:R18" si="1">SUM(M3:M17)</f>
        <v>190000</v>
      </c>
      <c r="N18" s="69">
        <f t="shared" si="1"/>
        <v>190000</v>
      </c>
      <c r="O18" s="69">
        <f t="shared" si="1"/>
        <v>130000</v>
      </c>
      <c r="P18" s="69">
        <f t="shared" si="1"/>
        <v>180000</v>
      </c>
      <c r="Q18" s="69">
        <f t="shared" si="1"/>
        <v>197000</v>
      </c>
      <c r="R18" s="69">
        <f t="shared" si="1"/>
        <v>175000</v>
      </c>
      <c r="S18" s="69">
        <f t="shared" ref="S18:U18" si="2">SUM(S3:S17)</f>
        <v>200000</v>
      </c>
      <c r="T18" s="69">
        <f t="shared" ref="T18:V18" si="3">SUM(T3:T17)</f>
        <v>150000</v>
      </c>
      <c r="U18" s="69">
        <f t="shared" si="2"/>
        <v>231000</v>
      </c>
      <c r="V18" s="69">
        <f t="shared" si="3"/>
        <v>175000</v>
      </c>
    </row>
    <row r="19" spans="1:22" x14ac:dyDescent="0.3">
      <c r="A19"/>
      <c r="K19" s="70"/>
      <c r="L19" s="70"/>
      <c r="M19" s="70"/>
      <c r="N19" s="70"/>
    </row>
    <row r="20" spans="1:22" x14ac:dyDescent="0.3">
      <c r="A20"/>
    </row>
    <row r="21" spans="1:22" x14ac:dyDescent="0.3">
      <c r="A21"/>
    </row>
    <row r="22" spans="1:22" x14ac:dyDescent="0.3">
      <c r="A22"/>
    </row>
    <row r="23" spans="1:22" x14ac:dyDescent="0.3">
      <c r="A23"/>
    </row>
    <row r="24" spans="1:22" x14ac:dyDescent="0.3">
      <c r="A24"/>
    </row>
    <row r="25" spans="1:22" x14ac:dyDescent="0.3">
      <c r="A25"/>
    </row>
    <row r="26" spans="1:22" x14ac:dyDescent="0.3">
      <c r="A26"/>
    </row>
    <row r="27" spans="1:22" x14ac:dyDescent="0.3">
      <c r="A27"/>
    </row>
    <row r="28" spans="1:22" x14ac:dyDescent="0.3">
      <c r="A28"/>
    </row>
    <row r="29" spans="1:22" x14ac:dyDescent="0.3">
      <c r="A29"/>
    </row>
    <row r="30" spans="1:22" x14ac:dyDescent="0.3">
      <c r="A30"/>
    </row>
    <row r="31" spans="1:22" x14ac:dyDescent="0.3">
      <c r="A31"/>
    </row>
    <row r="32" spans="1:22" x14ac:dyDescent="0.3">
      <c r="A32"/>
    </row>
    <row r="33" spans="1:1" x14ac:dyDescent="0.3">
      <c r="A33"/>
    </row>
    <row r="34" spans="1:1" x14ac:dyDescent="0.3">
      <c r="A34"/>
    </row>
  </sheetData>
  <customSheetViews>
    <customSheetView guid="{3E1BC525-81FE-4F59-8555-6B8F39CAE65A}" topLeftCell="A7">
      <selection activeCell="F4" sqref="F4"/>
      <pageMargins left="0" right="0" top="0" bottom="0" header="0" footer="0"/>
    </customSheetView>
  </customSheetViews>
  <mergeCells count="10">
    <mergeCell ref="U1:V1"/>
    <mergeCell ref="S1:T1"/>
    <mergeCell ref="C1:D1"/>
    <mergeCell ref="G1:H1"/>
    <mergeCell ref="I1:J1"/>
    <mergeCell ref="Q1:R1"/>
    <mergeCell ref="O1:P1"/>
    <mergeCell ref="M1:N1"/>
    <mergeCell ref="K1:L1"/>
    <mergeCell ref="E1:F1"/>
  </mergeCells>
  <phoneticPr fontId="8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35"/>
  <sheetViews>
    <sheetView zoomScaleNormal="100" zoomScalePageLayoutView="120" workbookViewId="0">
      <selection activeCell="U22" sqref="U22"/>
    </sheetView>
  </sheetViews>
  <sheetFormatPr baseColWidth="10" defaultColWidth="11.44140625" defaultRowHeight="14.4" x14ac:dyDescent="0.3"/>
  <cols>
    <col min="1" max="1" width="11.44140625" style="1"/>
    <col min="2" max="2" width="50" style="1" customWidth="1"/>
    <col min="3" max="4" width="0" style="1" hidden="1" customWidth="1"/>
    <col min="5" max="5" width="10.5546875" style="1" hidden="1" customWidth="1"/>
    <col min="6" max="8" width="0" style="1" hidden="1" customWidth="1"/>
    <col min="9" max="10" width="0" hidden="1" customWidth="1"/>
    <col min="11" max="12" width="14.109375" style="1" hidden="1" customWidth="1"/>
    <col min="13" max="14" width="0" style="1" hidden="1" customWidth="1"/>
    <col min="15" max="16" width="15" style="1" customWidth="1"/>
    <col min="17" max="22" width="15.109375" style="1" customWidth="1"/>
    <col min="23" max="16384" width="11.44140625" style="1"/>
  </cols>
  <sheetData>
    <row r="1" spans="1:22" s="2" customFormat="1" x14ac:dyDescent="0.3">
      <c r="A1" s="3" t="s">
        <v>53</v>
      </c>
      <c r="B1" s="3"/>
      <c r="C1" s="193" t="s">
        <v>1</v>
      </c>
      <c r="D1" s="193"/>
      <c r="E1" s="193" t="s">
        <v>24</v>
      </c>
      <c r="F1" s="193"/>
      <c r="G1" s="193" t="s">
        <v>3</v>
      </c>
      <c r="H1" s="193"/>
      <c r="I1" s="193" t="s">
        <v>25</v>
      </c>
      <c r="J1" s="193"/>
      <c r="K1" s="189" t="s">
        <v>5</v>
      </c>
      <c r="L1" s="189"/>
      <c r="M1" s="189" t="s">
        <v>6</v>
      </c>
      <c r="N1" s="189"/>
      <c r="O1" s="189" t="s">
        <v>7</v>
      </c>
      <c r="P1" s="189"/>
      <c r="Q1" s="189" t="s">
        <v>8</v>
      </c>
      <c r="R1" s="189"/>
      <c r="S1" s="189" t="s">
        <v>9</v>
      </c>
      <c r="T1" s="189"/>
      <c r="U1" s="186" t="s">
        <v>119</v>
      </c>
      <c r="V1" s="186"/>
    </row>
    <row r="2" spans="1:22" x14ac:dyDescent="0.3">
      <c r="A2" s="5"/>
      <c r="B2" s="5"/>
      <c r="C2" s="21" t="s">
        <v>10</v>
      </c>
      <c r="D2" s="21" t="s">
        <v>11</v>
      </c>
      <c r="E2" s="21" t="s">
        <v>10</v>
      </c>
      <c r="F2" s="21" t="s">
        <v>11</v>
      </c>
      <c r="G2" s="21" t="s">
        <v>10</v>
      </c>
      <c r="H2" s="21" t="s">
        <v>11</v>
      </c>
      <c r="I2" s="21" t="s">
        <v>10</v>
      </c>
      <c r="J2" s="21" t="s">
        <v>11</v>
      </c>
      <c r="K2" s="65" t="s">
        <v>10</v>
      </c>
      <c r="L2" s="65" t="s">
        <v>11</v>
      </c>
      <c r="M2" s="65" t="s">
        <v>10</v>
      </c>
      <c r="N2" s="65" t="s">
        <v>11</v>
      </c>
      <c r="O2" s="65" t="s">
        <v>10</v>
      </c>
      <c r="P2" s="65" t="s">
        <v>11</v>
      </c>
      <c r="Q2" s="65" t="s">
        <v>10</v>
      </c>
      <c r="R2" s="65" t="s">
        <v>11</v>
      </c>
      <c r="S2" s="65" t="s">
        <v>10</v>
      </c>
      <c r="T2" s="65" t="s">
        <v>11</v>
      </c>
      <c r="U2" s="103" t="s">
        <v>10</v>
      </c>
      <c r="V2" s="103" t="s">
        <v>11</v>
      </c>
    </row>
    <row r="3" spans="1:22" x14ac:dyDescent="0.3">
      <c r="A3" s="20">
        <v>4400</v>
      </c>
      <c r="B3" s="20" t="s">
        <v>54</v>
      </c>
      <c r="C3" s="17">
        <v>500</v>
      </c>
      <c r="D3" s="17"/>
      <c r="E3" s="5">
        <v>-186.1</v>
      </c>
      <c r="F3" s="17"/>
      <c r="G3" s="38">
        <v>500</v>
      </c>
      <c r="H3" s="54">
        <v>0</v>
      </c>
      <c r="I3" s="5"/>
      <c r="J3" s="17"/>
      <c r="K3" s="86">
        <v>500</v>
      </c>
      <c r="L3" s="86"/>
      <c r="M3" s="86">
        <v>500</v>
      </c>
      <c r="N3" s="108"/>
      <c r="O3" s="86">
        <v>500</v>
      </c>
      <c r="P3" s="108"/>
      <c r="Q3" s="162">
        <v>500</v>
      </c>
      <c r="R3" s="162"/>
      <c r="S3" s="162">
        <v>500</v>
      </c>
      <c r="T3" s="162"/>
      <c r="U3" s="169">
        <v>500</v>
      </c>
      <c r="V3" s="170"/>
    </row>
    <row r="4" spans="1:22" x14ac:dyDescent="0.3">
      <c r="A4" s="5">
        <v>3401</v>
      </c>
      <c r="B4" s="5" t="s">
        <v>27</v>
      </c>
      <c r="C4" s="13"/>
      <c r="D4" s="13">
        <v>181000</v>
      </c>
      <c r="E4" s="5">
        <v>-164365.13</v>
      </c>
      <c r="F4" s="13">
        <v>189299.6</v>
      </c>
      <c r="G4" s="38">
        <v>0</v>
      </c>
      <c r="H4" s="54">
        <v>234000</v>
      </c>
      <c r="I4" s="5"/>
      <c r="J4" s="13"/>
      <c r="K4" s="87"/>
      <c r="L4" s="87">
        <v>235000</v>
      </c>
      <c r="M4" s="97"/>
      <c r="N4" s="87">
        <v>213000</v>
      </c>
      <c r="O4" s="97"/>
      <c r="P4" s="87">
        <v>240000</v>
      </c>
      <c r="Q4" s="98"/>
      <c r="R4" s="98">
        <v>240000</v>
      </c>
      <c r="S4" s="98"/>
      <c r="T4" s="98">
        <v>215000</v>
      </c>
      <c r="U4" s="171"/>
      <c r="V4" s="172">
        <v>220000</v>
      </c>
    </row>
    <row r="5" spans="1:22" x14ac:dyDescent="0.3">
      <c r="A5" s="20">
        <v>4401</v>
      </c>
      <c r="B5" s="5" t="s">
        <v>55</v>
      </c>
      <c r="C5" s="13">
        <v>110400</v>
      </c>
      <c r="D5" s="13"/>
      <c r="E5" s="5">
        <v>-11285.96</v>
      </c>
      <c r="F5" s="13"/>
      <c r="G5" s="38">
        <v>149250</v>
      </c>
      <c r="H5" s="54">
        <v>0</v>
      </c>
      <c r="I5" s="5"/>
      <c r="J5" s="13"/>
      <c r="K5" s="87">
        <v>179100</v>
      </c>
      <c r="L5" s="87"/>
      <c r="M5" s="87">
        <v>142000</v>
      </c>
      <c r="N5" s="97"/>
      <c r="O5" s="87">
        <v>200000</v>
      </c>
      <c r="P5" s="97"/>
      <c r="Q5" s="98">
        <v>200000</v>
      </c>
      <c r="R5" s="98"/>
      <c r="S5" s="98">
        <v>200000</v>
      </c>
      <c r="T5" s="98"/>
      <c r="U5" s="172">
        <v>180000</v>
      </c>
      <c r="V5" s="171"/>
    </row>
    <row r="6" spans="1:22" x14ac:dyDescent="0.3">
      <c r="A6" s="20">
        <v>4402</v>
      </c>
      <c r="B6" s="5" t="s">
        <v>56</v>
      </c>
      <c r="C6" s="13">
        <v>32000</v>
      </c>
      <c r="D6" s="13"/>
      <c r="E6" s="5">
        <v>-22635</v>
      </c>
      <c r="F6" s="13"/>
      <c r="G6" s="38">
        <v>30000</v>
      </c>
      <c r="H6" s="54">
        <v>0</v>
      </c>
      <c r="I6" s="5"/>
      <c r="J6" s="13"/>
      <c r="K6" s="87">
        <v>10000</v>
      </c>
      <c r="L6" s="87"/>
      <c r="M6" s="87">
        <v>35000</v>
      </c>
      <c r="N6" s="97"/>
      <c r="O6" s="87">
        <v>10000</v>
      </c>
      <c r="P6" s="97"/>
      <c r="Q6" s="98">
        <v>10000</v>
      </c>
      <c r="R6" s="98"/>
      <c r="S6" s="98">
        <v>20000</v>
      </c>
      <c r="T6" s="98"/>
      <c r="U6" s="172">
        <v>30000</v>
      </c>
      <c r="V6" s="171"/>
    </row>
    <row r="7" spans="1:22" x14ac:dyDescent="0.3">
      <c r="A7" s="5">
        <v>4403</v>
      </c>
      <c r="B7" s="5" t="s">
        <v>15</v>
      </c>
      <c r="C7" s="13">
        <v>29760</v>
      </c>
      <c r="D7" s="13"/>
      <c r="E7" s="5">
        <v>-8147.54</v>
      </c>
      <c r="F7" s="13"/>
      <c r="G7" s="38">
        <v>30800</v>
      </c>
      <c r="H7" s="54">
        <v>0</v>
      </c>
      <c r="I7" s="5"/>
      <c r="J7" s="13"/>
      <c r="K7" s="87">
        <v>17900</v>
      </c>
      <c r="L7" s="87"/>
      <c r="M7" s="87">
        <v>15000</v>
      </c>
      <c r="N7" s="97"/>
      <c r="O7" s="87">
        <v>20000</v>
      </c>
      <c r="P7" s="97"/>
      <c r="Q7" s="98"/>
      <c r="R7" s="98"/>
      <c r="S7" s="98">
        <v>25000</v>
      </c>
      <c r="T7" s="98"/>
      <c r="U7" s="172">
        <v>25000</v>
      </c>
      <c r="V7" s="171"/>
    </row>
    <row r="8" spans="1:22" x14ac:dyDescent="0.3">
      <c r="A8" s="20">
        <v>4404</v>
      </c>
      <c r="B8" s="5" t="s">
        <v>16</v>
      </c>
      <c r="C8" s="13">
        <v>500</v>
      </c>
      <c r="D8" s="13"/>
      <c r="E8" s="5">
        <v>-4498</v>
      </c>
      <c r="F8" s="13"/>
      <c r="G8" s="38">
        <v>500</v>
      </c>
      <c r="H8" s="54">
        <v>0</v>
      </c>
      <c r="I8" s="5"/>
      <c r="J8" s="13"/>
      <c r="K8" s="87">
        <v>500</v>
      </c>
      <c r="L8" s="87"/>
      <c r="M8" s="97"/>
      <c r="N8" s="97"/>
      <c r="O8" s="97"/>
      <c r="P8" s="97"/>
      <c r="Q8" s="98"/>
      <c r="R8" s="98"/>
      <c r="S8" s="98"/>
      <c r="T8" s="98"/>
      <c r="U8" s="171"/>
      <c r="V8" s="171"/>
    </row>
    <row r="9" spans="1:22" x14ac:dyDescent="0.3">
      <c r="A9" s="5">
        <v>4405</v>
      </c>
      <c r="B9" s="5" t="s">
        <v>17</v>
      </c>
      <c r="C9" s="13">
        <v>6000</v>
      </c>
      <c r="D9" s="13">
        <v>3000</v>
      </c>
      <c r="E9" s="5">
        <v>-329.95</v>
      </c>
      <c r="F9" s="13"/>
      <c r="G9" s="38">
        <v>6000</v>
      </c>
      <c r="H9" s="54">
        <v>0</v>
      </c>
      <c r="I9" s="5"/>
      <c r="J9" s="13"/>
      <c r="K9" s="87">
        <v>6000</v>
      </c>
      <c r="L9" s="87"/>
      <c r="M9" s="87">
        <v>6000</v>
      </c>
      <c r="N9" s="97"/>
      <c r="O9" s="97"/>
      <c r="P9" s="97"/>
      <c r="Q9" s="98"/>
      <c r="R9" s="98"/>
      <c r="S9" s="98"/>
      <c r="T9" s="98"/>
      <c r="U9" s="171"/>
      <c r="V9" s="171"/>
    </row>
    <row r="10" spans="1:22" x14ac:dyDescent="0.3">
      <c r="A10" s="20">
        <v>4406</v>
      </c>
      <c r="B10" s="5" t="s">
        <v>18</v>
      </c>
      <c r="C10" s="13">
        <v>7000</v>
      </c>
      <c r="D10" s="13"/>
      <c r="E10" s="13"/>
      <c r="F10" s="13"/>
      <c r="G10" s="38">
        <v>6000</v>
      </c>
      <c r="H10" s="54">
        <v>0</v>
      </c>
      <c r="I10" s="13"/>
      <c r="J10" s="13"/>
      <c r="K10" s="87">
        <v>6000</v>
      </c>
      <c r="L10" s="87"/>
      <c r="M10" s="87">
        <v>6000</v>
      </c>
      <c r="N10" s="97"/>
      <c r="O10" s="97"/>
      <c r="P10" s="97"/>
      <c r="Q10" s="98"/>
      <c r="R10" s="98"/>
      <c r="S10" s="98"/>
      <c r="T10" s="98"/>
      <c r="U10" s="171"/>
      <c r="V10" s="171"/>
    </row>
    <row r="11" spans="1:22" x14ac:dyDescent="0.3">
      <c r="A11" s="5">
        <v>3407</v>
      </c>
      <c r="B11" s="5" t="s">
        <v>57</v>
      </c>
      <c r="C11" s="13"/>
      <c r="D11" s="13"/>
      <c r="E11" s="13"/>
      <c r="F11" s="13"/>
      <c r="G11" s="38">
        <v>0</v>
      </c>
      <c r="H11" s="54">
        <v>0</v>
      </c>
      <c r="I11" s="13"/>
      <c r="J11" s="13"/>
      <c r="K11" s="87" t="s">
        <v>13</v>
      </c>
      <c r="L11" s="87"/>
      <c r="M11" s="97"/>
      <c r="N11" s="87">
        <v>15000</v>
      </c>
      <c r="O11" s="97"/>
      <c r="P11" s="87">
        <v>40000</v>
      </c>
      <c r="Q11" s="98"/>
      <c r="R11" s="98">
        <v>40000</v>
      </c>
      <c r="S11" s="98"/>
      <c r="T11" s="98">
        <v>40000</v>
      </c>
      <c r="U11" s="171"/>
      <c r="V11" s="172">
        <v>30000</v>
      </c>
    </row>
    <row r="12" spans="1:22" x14ac:dyDescent="0.3">
      <c r="A12" s="20">
        <v>4407</v>
      </c>
      <c r="B12" s="5" t="s">
        <v>58</v>
      </c>
      <c r="C12" s="13"/>
      <c r="D12" s="13"/>
      <c r="E12" s="13"/>
      <c r="F12" s="13"/>
      <c r="G12" s="38">
        <v>0</v>
      </c>
      <c r="H12" s="54">
        <v>0</v>
      </c>
      <c r="I12" s="13"/>
      <c r="J12" s="13"/>
      <c r="K12" s="87" t="s">
        <v>13</v>
      </c>
      <c r="L12" s="87"/>
      <c r="M12" s="87">
        <v>3000</v>
      </c>
      <c r="N12" s="97"/>
      <c r="O12" s="97"/>
      <c r="P12" s="97"/>
      <c r="Q12" s="98"/>
      <c r="R12" s="98"/>
      <c r="S12" s="98"/>
      <c r="T12" s="98"/>
      <c r="U12" s="171"/>
      <c r="V12" s="171"/>
    </row>
    <row r="13" spans="1:22" x14ac:dyDescent="0.3">
      <c r="A13" s="20">
        <v>4408</v>
      </c>
      <c r="B13" s="5" t="s">
        <v>20</v>
      </c>
      <c r="C13" s="13"/>
      <c r="D13" s="13"/>
      <c r="E13" s="13"/>
      <c r="F13" s="13"/>
      <c r="G13" s="38"/>
      <c r="H13" s="54">
        <v>0</v>
      </c>
      <c r="I13" s="13"/>
      <c r="J13" s="13"/>
      <c r="K13" s="87" t="s">
        <v>13</v>
      </c>
      <c r="L13" s="87"/>
      <c r="M13" s="97"/>
      <c r="N13" s="97"/>
      <c r="O13" s="97"/>
      <c r="P13" s="97"/>
      <c r="Q13" s="98"/>
      <c r="R13" s="98"/>
      <c r="S13" s="98"/>
      <c r="T13" s="98"/>
      <c r="U13" s="171"/>
      <c r="V13" s="171"/>
    </row>
    <row r="14" spans="1:22" x14ac:dyDescent="0.3">
      <c r="A14" s="5">
        <v>4409</v>
      </c>
      <c r="B14" s="5" t="s">
        <v>30</v>
      </c>
      <c r="C14" s="13"/>
      <c r="D14" s="13"/>
      <c r="E14" s="5">
        <v>-15624.3</v>
      </c>
      <c r="F14" s="13"/>
      <c r="G14" s="38">
        <v>8000</v>
      </c>
      <c r="H14" s="54">
        <v>0</v>
      </c>
      <c r="I14" s="5"/>
      <c r="J14" s="13"/>
      <c r="K14" s="87">
        <v>5000</v>
      </c>
      <c r="L14" s="87"/>
      <c r="M14" s="97"/>
      <c r="N14" s="97"/>
      <c r="O14" s="97">
        <v>20000</v>
      </c>
      <c r="P14" s="97"/>
      <c r="Q14" s="98">
        <v>15000</v>
      </c>
      <c r="R14" s="98"/>
      <c r="S14" s="98"/>
      <c r="T14" s="98"/>
      <c r="U14" s="171"/>
      <c r="V14" s="171"/>
    </row>
    <row r="15" spans="1:22" x14ac:dyDescent="0.3">
      <c r="A15" s="20">
        <v>3410</v>
      </c>
      <c r="B15" s="5" t="s">
        <v>22</v>
      </c>
      <c r="C15" s="13"/>
      <c r="D15" s="13">
        <v>4000</v>
      </c>
      <c r="E15" s="5"/>
      <c r="F15" s="13">
        <v>787</v>
      </c>
      <c r="G15" s="53"/>
      <c r="H15" s="47">
        <v>4000</v>
      </c>
      <c r="I15" s="46"/>
      <c r="J15" s="13"/>
      <c r="K15" s="87"/>
      <c r="L15" s="86"/>
      <c r="M15" s="97"/>
      <c r="N15" s="108"/>
      <c r="O15" s="97"/>
      <c r="P15" s="108"/>
      <c r="Q15" s="98"/>
      <c r="R15" s="162"/>
      <c r="S15" s="98"/>
      <c r="T15" s="162"/>
      <c r="U15" s="171"/>
      <c r="V15" s="170"/>
    </row>
    <row r="16" spans="1:22" ht="15" thickBot="1" x14ac:dyDescent="0.35">
      <c r="A16" s="20">
        <v>3100</v>
      </c>
      <c r="B16" s="5" t="s">
        <v>59</v>
      </c>
      <c r="C16" s="13"/>
      <c r="D16" s="13"/>
      <c r="E16" s="13"/>
      <c r="F16" s="13">
        <v>62410</v>
      </c>
      <c r="G16" s="40">
        <v>0</v>
      </c>
      <c r="H16" s="48"/>
      <c r="I16" s="13"/>
      <c r="J16" s="13"/>
      <c r="K16" s="88"/>
      <c r="L16" s="89"/>
      <c r="M16" s="97"/>
      <c r="N16" s="108"/>
      <c r="O16" s="97"/>
      <c r="P16" s="108"/>
      <c r="Q16" s="98"/>
      <c r="R16" s="162"/>
      <c r="S16" s="98"/>
      <c r="T16" s="162"/>
      <c r="U16" s="171"/>
      <c r="V16" s="170"/>
    </row>
    <row r="17" spans="1:22" x14ac:dyDescent="0.3">
      <c r="A17"/>
      <c r="C17" s="14">
        <f>SUM(C3:C16)</f>
        <v>186160</v>
      </c>
      <c r="D17" s="14">
        <f>SUM(D3:D16)</f>
        <v>188000</v>
      </c>
      <c r="E17" s="14">
        <f>SUM(E3:E16)</f>
        <v>-227071.98</v>
      </c>
      <c r="F17" s="14">
        <f t="shared" ref="F17:L17" si="0">SUM(F3:F16)</f>
        <v>252496.6</v>
      </c>
      <c r="G17" s="14">
        <f t="shared" si="0"/>
        <v>231050</v>
      </c>
      <c r="H17" s="14">
        <f>SUM(H3:H15)</f>
        <v>238000</v>
      </c>
      <c r="I17" s="14">
        <f t="shared" si="0"/>
        <v>0</v>
      </c>
      <c r="J17" s="14">
        <f t="shared" si="0"/>
        <v>0</v>
      </c>
      <c r="K17" s="90">
        <f t="shared" si="0"/>
        <v>225000</v>
      </c>
      <c r="L17" s="90">
        <f t="shared" si="0"/>
        <v>235000</v>
      </c>
      <c r="M17" s="90">
        <f t="shared" ref="M17:R17" si="1">SUM(M3:M16)</f>
        <v>207500</v>
      </c>
      <c r="N17" s="90">
        <f t="shared" si="1"/>
        <v>228000</v>
      </c>
      <c r="O17" s="90">
        <f t="shared" si="1"/>
        <v>250500</v>
      </c>
      <c r="P17" s="90">
        <f t="shared" si="1"/>
        <v>280000</v>
      </c>
      <c r="Q17" s="90">
        <f t="shared" si="1"/>
        <v>225500</v>
      </c>
      <c r="R17" s="90">
        <f t="shared" si="1"/>
        <v>280000</v>
      </c>
      <c r="S17" s="90">
        <f t="shared" ref="S17:U17" si="2">SUM(S3:S16)</f>
        <v>245500</v>
      </c>
      <c r="T17" s="90">
        <f t="shared" ref="T17:V17" si="3">SUM(T3:T16)</f>
        <v>255000</v>
      </c>
      <c r="U17" s="110">
        <f t="shared" si="2"/>
        <v>235500</v>
      </c>
      <c r="V17" s="110">
        <f t="shared" si="3"/>
        <v>250000</v>
      </c>
    </row>
    <row r="18" spans="1:22" x14ac:dyDescent="0.3">
      <c r="A18"/>
    </row>
    <row r="21" spans="1:22" x14ac:dyDescent="0.3">
      <c r="A21"/>
    </row>
    <row r="22" spans="1:22" x14ac:dyDescent="0.3">
      <c r="A22"/>
    </row>
    <row r="23" spans="1:22" x14ac:dyDescent="0.3">
      <c r="A23"/>
    </row>
    <row r="24" spans="1:22" x14ac:dyDescent="0.3">
      <c r="A24"/>
    </row>
    <row r="25" spans="1:22" x14ac:dyDescent="0.3">
      <c r="A25"/>
    </row>
    <row r="26" spans="1:22" x14ac:dyDescent="0.3">
      <c r="A26"/>
    </row>
    <row r="27" spans="1:22" x14ac:dyDescent="0.3">
      <c r="A27"/>
    </row>
    <row r="28" spans="1:22" x14ac:dyDescent="0.3">
      <c r="A28"/>
    </row>
    <row r="29" spans="1:22" x14ac:dyDescent="0.3">
      <c r="A29"/>
    </row>
    <row r="30" spans="1:22" x14ac:dyDescent="0.3">
      <c r="A30"/>
    </row>
    <row r="31" spans="1:22" x14ac:dyDescent="0.3">
      <c r="A31"/>
    </row>
    <row r="32" spans="1:22" x14ac:dyDescent="0.3">
      <c r="A32"/>
    </row>
    <row r="33" spans="1:1" x14ac:dyDescent="0.3">
      <c r="A33"/>
    </row>
    <row r="34" spans="1:1" x14ac:dyDescent="0.3">
      <c r="A34"/>
    </row>
    <row r="35" spans="1:1" x14ac:dyDescent="0.3">
      <c r="A35"/>
    </row>
  </sheetData>
  <customSheetViews>
    <customSheetView guid="{3E1BC525-81FE-4F59-8555-6B8F39CAE65A}">
      <selection activeCell="F4" sqref="F4"/>
      <pageMargins left="0" right="0" top="0" bottom="0" header="0" footer="0"/>
    </customSheetView>
  </customSheetViews>
  <mergeCells count="10">
    <mergeCell ref="U1:V1"/>
    <mergeCell ref="C1:D1"/>
    <mergeCell ref="E1:F1"/>
    <mergeCell ref="G1:H1"/>
    <mergeCell ref="I1:J1"/>
    <mergeCell ref="S1:T1"/>
    <mergeCell ref="Q1:R1"/>
    <mergeCell ref="O1:P1"/>
    <mergeCell ref="M1:N1"/>
    <mergeCell ref="K1:L1"/>
  </mergeCells>
  <phoneticPr fontId="8" type="noConversion"/>
  <pageMargins left="0.7" right="0.7" top="0.75" bottom="0.75" header="0.3" footer="0.3"/>
  <pageSetup paperSize="9" orientation="landscape" horizontalDpi="4294967292" verticalDpi="429496729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33"/>
  <sheetViews>
    <sheetView zoomScaleNormal="100" zoomScalePageLayoutView="120" workbookViewId="0">
      <selection activeCell="U19" sqref="U19"/>
    </sheetView>
  </sheetViews>
  <sheetFormatPr baseColWidth="10" defaultColWidth="11.44140625" defaultRowHeight="14.4" x14ac:dyDescent="0.3"/>
  <cols>
    <col min="1" max="1" width="11.44140625" style="1"/>
    <col min="2" max="2" width="50.109375" style="1" customWidth="1"/>
    <col min="3" max="4" width="0" style="1" hidden="1" customWidth="1"/>
    <col min="5" max="5" width="10.5546875" style="1" hidden="1" customWidth="1"/>
    <col min="6" max="8" width="0" style="1" hidden="1" customWidth="1"/>
    <col min="9" max="10" width="0" hidden="1" customWidth="1"/>
    <col min="11" max="12" width="13.6640625" style="70" hidden="1" customWidth="1"/>
    <col min="13" max="14" width="0" style="1" hidden="1" customWidth="1"/>
    <col min="15" max="16" width="17.5546875" style="70" customWidth="1"/>
    <col min="17" max="22" width="17.33203125" style="1" customWidth="1"/>
    <col min="23" max="16384" width="11.44140625" style="1"/>
  </cols>
  <sheetData>
    <row r="1" spans="1:22" s="2" customFormat="1" x14ac:dyDescent="0.3">
      <c r="A1" s="3" t="s">
        <v>60</v>
      </c>
      <c r="B1" s="3"/>
      <c r="C1" s="193" t="s">
        <v>1</v>
      </c>
      <c r="D1" s="193"/>
      <c r="E1" s="193" t="s">
        <v>24</v>
      </c>
      <c r="F1" s="193"/>
      <c r="G1" s="193" t="s">
        <v>3</v>
      </c>
      <c r="H1" s="193"/>
      <c r="I1" s="193" t="s">
        <v>25</v>
      </c>
      <c r="J1" s="193"/>
      <c r="K1" s="189" t="s">
        <v>61</v>
      </c>
      <c r="L1" s="189"/>
      <c r="M1" s="189" t="s">
        <v>62</v>
      </c>
      <c r="N1" s="189"/>
      <c r="O1" s="189" t="s">
        <v>63</v>
      </c>
      <c r="P1" s="189"/>
      <c r="Q1" s="189" t="s">
        <v>64</v>
      </c>
      <c r="R1" s="189"/>
      <c r="S1" s="189" t="s">
        <v>65</v>
      </c>
      <c r="T1" s="189"/>
      <c r="U1" s="186" t="s">
        <v>120</v>
      </c>
      <c r="V1" s="186"/>
    </row>
    <row r="2" spans="1:22" x14ac:dyDescent="0.3">
      <c r="A2" s="5"/>
      <c r="B2" s="5"/>
      <c r="C2" s="21" t="s">
        <v>10</v>
      </c>
      <c r="D2" s="21" t="s">
        <v>11</v>
      </c>
      <c r="E2" s="21" t="s">
        <v>10</v>
      </c>
      <c r="F2" s="21" t="s">
        <v>11</v>
      </c>
      <c r="G2" s="21" t="s">
        <v>10</v>
      </c>
      <c r="H2" s="21" t="s">
        <v>11</v>
      </c>
      <c r="I2" s="21" t="s">
        <v>10</v>
      </c>
      <c r="J2" s="21" t="s">
        <v>11</v>
      </c>
      <c r="K2" s="65" t="s">
        <v>10</v>
      </c>
      <c r="L2" s="65" t="s">
        <v>11</v>
      </c>
      <c r="M2" s="65" t="s">
        <v>10</v>
      </c>
      <c r="N2" s="65" t="s">
        <v>11</v>
      </c>
      <c r="O2" s="65" t="s">
        <v>10</v>
      </c>
      <c r="P2" s="65" t="s">
        <v>11</v>
      </c>
      <c r="Q2" s="65" t="s">
        <v>10</v>
      </c>
      <c r="R2" s="65" t="s">
        <v>11</v>
      </c>
      <c r="S2" s="65" t="s">
        <v>10</v>
      </c>
      <c r="T2" s="65" t="s">
        <v>11</v>
      </c>
      <c r="U2" s="103" t="s">
        <v>10</v>
      </c>
      <c r="V2" s="103" t="s">
        <v>11</v>
      </c>
    </row>
    <row r="3" spans="1:22" x14ac:dyDescent="0.3">
      <c r="A3" s="20">
        <v>3100</v>
      </c>
      <c r="B3" s="20" t="s">
        <v>59</v>
      </c>
      <c r="C3" s="55"/>
      <c r="D3" s="55"/>
      <c r="E3" s="55"/>
      <c r="F3" s="55">
        <v>38225</v>
      </c>
      <c r="G3" s="56"/>
      <c r="H3" s="57"/>
      <c r="I3" s="55"/>
      <c r="J3" s="55"/>
      <c r="K3" s="91"/>
      <c r="L3" s="91"/>
      <c r="M3" s="111"/>
      <c r="N3" s="111"/>
      <c r="O3" s="111"/>
      <c r="P3" s="111"/>
      <c r="Q3" s="163"/>
      <c r="R3" s="163"/>
      <c r="S3" s="163"/>
      <c r="T3" s="163"/>
      <c r="U3" s="168"/>
      <c r="V3" s="168"/>
    </row>
    <row r="4" spans="1:22" x14ac:dyDescent="0.3">
      <c r="A4" s="20">
        <v>4500</v>
      </c>
      <c r="B4" s="20" t="s">
        <v>66</v>
      </c>
      <c r="C4" s="20">
        <v>1000</v>
      </c>
      <c r="D4" s="20"/>
      <c r="E4" s="20"/>
      <c r="F4" s="20"/>
      <c r="G4" s="38">
        <v>1000</v>
      </c>
      <c r="H4" s="39">
        <v>0</v>
      </c>
      <c r="I4" s="20"/>
      <c r="J4" s="20"/>
      <c r="K4" s="92">
        <v>1000</v>
      </c>
      <c r="L4" s="92"/>
      <c r="M4" s="86">
        <v>1000</v>
      </c>
      <c r="N4" s="108"/>
      <c r="O4" s="86">
        <v>1000</v>
      </c>
      <c r="P4" s="108"/>
      <c r="Q4" s="162">
        <v>1000</v>
      </c>
      <c r="R4" s="162"/>
      <c r="S4" s="162">
        <v>1000</v>
      </c>
      <c r="T4" s="162"/>
      <c r="U4" s="169">
        <v>1000</v>
      </c>
      <c r="V4" s="170"/>
    </row>
    <row r="5" spans="1:22" x14ac:dyDescent="0.3">
      <c r="A5" s="5">
        <v>3501</v>
      </c>
      <c r="B5" s="5" t="s">
        <v>27</v>
      </c>
      <c r="C5" s="5"/>
      <c r="D5" s="5">
        <v>115000</v>
      </c>
      <c r="E5" s="5"/>
      <c r="F5" s="5">
        <f>50731.6+85438.2</f>
        <v>136169.79999999999</v>
      </c>
      <c r="G5" s="38">
        <v>0</v>
      </c>
      <c r="H5" s="39">
        <v>115000</v>
      </c>
      <c r="I5" s="5"/>
      <c r="J5" s="5"/>
      <c r="K5" s="93"/>
      <c r="L5" s="93">
        <v>130000</v>
      </c>
      <c r="M5" s="97"/>
      <c r="N5" s="87">
        <v>150000</v>
      </c>
      <c r="O5" s="97"/>
      <c r="P5" s="87">
        <v>230000</v>
      </c>
      <c r="Q5" s="98"/>
      <c r="R5" s="98">
        <v>200000</v>
      </c>
      <c r="S5" s="98"/>
      <c r="T5" s="98">
        <v>230000</v>
      </c>
      <c r="U5" s="171"/>
      <c r="V5" s="172">
        <v>200000</v>
      </c>
    </row>
    <row r="6" spans="1:22" x14ac:dyDescent="0.3">
      <c r="A6" s="20">
        <v>4502</v>
      </c>
      <c r="B6" s="5" t="s">
        <v>56</v>
      </c>
      <c r="C6" s="5">
        <v>10000</v>
      </c>
      <c r="D6" s="5"/>
      <c r="E6" s="5">
        <v>-5144.5600000000004</v>
      </c>
      <c r="F6" s="5"/>
      <c r="G6" s="38">
        <v>25000</v>
      </c>
      <c r="H6" s="39">
        <v>0</v>
      </c>
      <c r="I6" s="5"/>
      <c r="J6" s="5"/>
      <c r="K6" s="93">
        <v>72000</v>
      </c>
      <c r="L6" s="93"/>
      <c r="M6" s="87">
        <v>25000</v>
      </c>
      <c r="N6" s="97"/>
      <c r="O6" s="87">
        <v>10000</v>
      </c>
      <c r="P6" s="97"/>
      <c r="Q6" s="98">
        <v>25000</v>
      </c>
      <c r="R6" s="98"/>
      <c r="S6" s="98">
        <v>40000</v>
      </c>
      <c r="T6" s="98"/>
      <c r="U6" s="172">
        <v>35000</v>
      </c>
      <c r="V6" s="171"/>
    </row>
    <row r="7" spans="1:22" x14ac:dyDescent="0.3">
      <c r="A7" s="5">
        <v>4503</v>
      </c>
      <c r="B7" s="5" t="s">
        <v>15</v>
      </c>
      <c r="C7" s="5">
        <v>10500</v>
      </c>
      <c r="D7" s="5"/>
      <c r="E7" s="5">
        <v>-22363</v>
      </c>
      <c r="F7" s="5"/>
      <c r="G7" s="38">
        <v>12000</v>
      </c>
      <c r="H7" s="39">
        <v>0</v>
      </c>
      <c r="I7" s="5"/>
      <c r="J7" s="5"/>
      <c r="K7" s="93"/>
      <c r="L7" s="93"/>
      <c r="M7" s="97"/>
      <c r="N7" s="97"/>
      <c r="O7" s="97">
        <v>14000</v>
      </c>
      <c r="P7" s="97"/>
      <c r="Q7" s="98">
        <v>24000</v>
      </c>
      <c r="R7" s="98"/>
      <c r="S7" s="98">
        <v>24000</v>
      </c>
      <c r="T7" s="98"/>
      <c r="U7" s="172">
        <v>24000</v>
      </c>
      <c r="V7" s="171"/>
    </row>
    <row r="8" spans="1:22" x14ac:dyDescent="0.3">
      <c r="A8" s="20">
        <v>4504</v>
      </c>
      <c r="B8" s="5" t="s">
        <v>16</v>
      </c>
      <c r="C8" s="5">
        <v>1000</v>
      </c>
      <c r="D8" s="5"/>
      <c r="E8" s="5">
        <v>-3984</v>
      </c>
      <c r="F8" s="5"/>
      <c r="G8" s="38">
        <v>1000</v>
      </c>
      <c r="H8" s="39">
        <v>0</v>
      </c>
      <c r="I8" s="5"/>
      <c r="J8" s="5"/>
      <c r="K8" s="93">
        <v>1000</v>
      </c>
      <c r="L8" s="93"/>
      <c r="M8" s="87">
        <v>1000</v>
      </c>
      <c r="N8" s="97"/>
      <c r="O8" s="87">
        <v>1000</v>
      </c>
      <c r="P8" s="97"/>
      <c r="Q8" s="98">
        <v>1500</v>
      </c>
      <c r="R8" s="98"/>
      <c r="S8" s="98">
        <v>1500</v>
      </c>
      <c r="T8" s="98"/>
      <c r="U8" s="172">
        <v>1500</v>
      </c>
      <c r="V8" s="171"/>
    </row>
    <row r="9" spans="1:22" x14ac:dyDescent="0.3">
      <c r="A9" s="5">
        <v>4505</v>
      </c>
      <c r="B9" s="5" t="s">
        <v>17</v>
      </c>
      <c r="C9" s="5">
        <v>500</v>
      </c>
      <c r="D9" s="5">
        <v>500</v>
      </c>
      <c r="E9" s="5"/>
      <c r="F9" s="5"/>
      <c r="G9" s="38">
        <v>0</v>
      </c>
      <c r="H9" s="39">
        <v>0</v>
      </c>
      <c r="I9" s="5"/>
      <c r="J9" s="5"/>
      <c r="K9" s="93"/>
      <c r="L9" s="93"/>
      <c r="M9" s="97"/>
      <c r="N9" s="97"/>
      <c r="O9" s="97"/>
      <c r="P9" s="97"/>
      <c r="Q9" s="98"/>
      <c r="R9" s="98"/>
      <c r="S9" s="98"/>
      <c r="T9" s="98"/>
      <c r="U9" s="171"/>
      <c r="V9" s="171"/>
    </row>
    <row r="10" spans="1:22" x14ac:dyDescent="0.3">
      <c r="A10" s="20">
        <v>4506</v>
      </c>
      <c r="B10" s="5" t="s">
        <v>18</v>
      </c>
      <c r="C10" s="5">
        <v>12000</v>
      </c>
      <c r="D10" s="5"/>
      <c r="E10">
        <v>-6296.19</v>
      </c>
      <c r="F10" s="5"/>
      <c r="G10" s="38">
        <v>21000</v>
      </c>
      <c r="H10" s="39">
        <v>0</v>
      </c>
      <c r="I10" s="5"/>
      <c r="J10" s="5"/>
      <c r="K10" s="93">
        <v>5000</v>
      </c>
      <c r="L10" s="93"/>
      <c r="M10" s="87">
        <v>5000</v>
      </c>
      <c r="N10" s="97"/>
      <c r="O10" s="87">
        <v>7000</v>
      </c>
      <c r="P10" s="97"/>
      <c r="Q10" s="98">
        <v>7000</v>
      </c>
      <c r="R10" s="98">
        <v>2000</v>
      </c>
      <c r="S10" s="98">
        <v>7000</v>
      </c>
      <c r="T10" s="98"/>
      <c r="U10" s="172">
        <v>7000</v>
      </c>
      <c r="V10" s="172">
        <v>2000</v>
      </c>
    </row>
    <row r="11" spans="1:22" x14ac:dyDescent="0.3">
      <c r="A11" s="5">
        <v>4507</v>
      </c>
      <c r="B11" s="5" t="s">
        <v>29</v>
      </c>
      <c r="C11" s="5">
        <v>5000</v>
      </c>
      <c r="D11" s="5">
        <v>2500</v>
      </c>
      <c r="E11" s="5"/>
      <c r="F11" s="5"/>
      <c r="G11" s="38">
        <v>6000</v>
      </c>
      <c r="H11" s="39">
        <v>0</v>
      </c>
      <c r="I11" s="5"/>
      <c r="J11" s="5"/>
      <c r="K11" s="93">
        <v>6000</v>
      </c>
      <c r="L11" s="93"/>
      <c r="M11" s="87">
        <v>6000</v>
      </c>
      <c r="N11" s="97"/>
      <c r="O11" s="97"/>
      <c r="P11" s="97"/>
      <c r="Q11" s="98"/>
      <c r="R11" s="98"/>
      <c r="S11" s="98"/>
      <c r="T11" s="98"/>
      <c r="U11" s="171"/>
      <c r="V11" s="171"/>
    </row>
    <row r="12" spans="1:22" x14ac:dyDescent="0.3">
      <c r="A12" s="20">
        <v>4508</v>
      </c>
      <c r="B12" s="5" t="s">
        <v>20</v>
      </c>
      <c r="C12" s="5">
        <v>10000</v>
      </c>
      <c r="D12" s="5"/>
      <c r="E12" s="5"/>
      <c r="F12" s="5"/>
      <c r="G12" s="38">
        <v>0</v>
      </c>
      <c r="H12" s="39">
        <v>0</v>
      </c>
      <c r="I12" s="5"/>
      <c r="J12" s="5"/>
      <c r="K12" s="93"/>
      <c r="L12" s="93"/>
      <c r="M12" s="97"/>
      <c r="N12" s="97"/>
      <c r="O12" s="97"/>
      <c r="P12" s="97"/>
      <c r="Q12" s="98"/>
      <c r="R12" s="98"/>
      <c r="S12" s="98"/>
      <c r="T12" s="98"/>
      <c r="U12" s="171"/>
      <c r="V12" s="171"/>
    </row>
    <row r="13" spans="1:22" x14ac:dyDescent="0.3">
      <c r="A13" s="5">
        <v>4509</v>
      </c>
      <c r="B13" s="5" t="s">
        <v>30</v>
      </c>
      <c r="C13" s="5">
        <v>7350</v>
      </c>
      <c r="D13" s="5"/>
      <c r="E13">
        <v>-12152</v>
      </c>
      <c r="F13" s="5"/>
      <c r="G13" s="38">
        <v>0</v>
      </c>
      <c r="H13" s="39">
        <v>0</v>
      </c>
      <c r="I13" s="5"/>
      <c r="J13" s="5"/>
      <c r="K13" s="93"/>
      <c r="L13" s="93"/>
      <c r="M13" s="97"/>
      <c r="N13" s="97"/>
      <c r="O13" s="97"/>
      <c r="P13" s="97"/>
      <c r="Q13" s="98"/>
      <c r="R13" s="98"/>
      <c r="S13" s="98"/>
      <c r="T13" s="98"/>
      <c r="U13" s="171"/>
      <c r="V13" s="171"/>
    </row>
    <row r="14" spans="1:22" x14ac:dyDescent="0.3">
      <c r="A14" s="20">
        <v>3510</v>
      </c>
      <c r="B14" s="5" t="s">
        <v>22</v>
      </c>
      <c r="C14" s="5"/>
      <c r="D14" s="5">
        <v>19000</v>
      </c>
      <c r="E14" s="5"/>
      <c r="F14" s="5">
        <v>8903</v>
      </c>
      <c r="G14" s="38">
        <v>0</v>
      </c>
      <c r="H14" s="39">
        <v>20000</v>
      </c>
      <c r="I14" s="5"/>
      <c r="J14" s="5"/>
      <c r="K14" s="93"/>
      <c r="L14" s="93">
        <v>5000</v>
      </c>
      <c r="M14" s="97"/>
      <c r="N14" s="87">
        <v>5000</v>
      </c>
      <c r="O14" s="97"/>
      <c r="P14" s="87">
        <v>5000</v>
      </c>
      <c r="Q14" s="98"/>
      <c r="R14" s="98"/>
      <c r="S14" s="98"/>
      <c r="T14" s="98">
        <v>7000</v>
      </c>
      <c r="U14" s="171"/>
      <c r="V14" s="172">
        <v>3600</v>
      </c>
    </row>
    <row r="15" spans="1:22" x14ac:dyDescent="0.3">
      <c r="A15" s="5">
        <v>3511</v>
      </c>
      <c r="B15" s="4" t="s">
        <v>67</v>
      </c>
      <c r="C15" s="5"/>
      <c r="D15" s="5">
        <v>16000</v>
      </c>
      <c r="E15" s="5"/>
      <c r="F15" s="5"/>
      <c r="G15" s="38">
        <v>0</v>
      </c>
      <c r="H15" s="39">
        <v>10000</v>
      </c>
      <c r="I15" s="5"/>
      <c r="J15" s="5"/>
      <c r="K15" s="93"/>
      <c r="L15" s="92">
        <v>10000</v>
      </c>
      <c r="M15" s="97"/>
      <c r="N15" s="86">
        <v>10000</v>
      </c>
      <c r="O15" s="97"/>
      <c r="P15" s="86">
        <v>10000</v>
      </c>
      <c r="Q15" s="98"/>
      <c r="R15" s="162"/>
      <c r="S15" s="98"/>
      <c r="T15" s="162"/>
      <c r="U15" s="171"/>
      <c r="V15" s="169">
        <v>10000</v>
      </c>
    </row>
    <row r="16" spans="1:22" ht="15" thickBot="1" x14ac:dyDescent="0.35">
      <c r="A16" s="20">
        <v>4512</v>
      </c>
      <c r="B16" s="4" t="s">
        <v>68</v>
      </c>
      <c r="C16" s="5">
        <v>88100</v>
      </c>
      <c r="D16" s="5"/>
      <c r="E16" s="5">
        <f>(-17694)+(-67735.63)</f>
        <v>-85429.63</v>
      </c>
      <c r="F16" s="5"/>
      <c r="G16" s="40">
        <v>79000</v>
      </c>
      <c r="H16" s="41">
        <v>0</v>
      </c>
      <c r="I16" s="5"/>
      <c r="J16" s="5"/>
      <c r="K16" s="93">
        <v>80000</v>
      </c>
      <c r="L16" s="93"/>
      <c r="M16" s="87">
        <v>85000</v>
      </c>
      <c r="N16" s="97"/>
      <c r="O16" s="87">
        <v>130000</v>
      </c>
      <c r="P16" s="97"/>
      <c r="Q16" s="98">
        <v>100000</v>
      </c>
      <c r="R16" s="98"/>
      <c r="S16" s="98">
        <v>150000</v>
      </c>
      <c r="T16" s="98"/>
      <c r="U16" s="172">
        <v>100000</v>
      </c>
      <c r="V16" s="171"/>
    </row>
    <row r="17" spans="1:22" x14ac:dyDescent="0.3">
      <c r="A17"/>
      <c r="C17" s="14">
        <f>SUM(C4:C16)</f>
        <v>145450</v>
      </c>
      <c r="D17" s="14">
        <f>SUM(D4:D16)</f>
        <v>153000</v>
      </c>
      <c r="E17" s="14">
        <f t="shared" ref="E17:L17" si="0">SUM(E3:E16)</f>
        <v>-135369.38</v>
      </c>
      <c r="F17" s="14">
        <f t="shared" si="0"/>
        <v>183297.8</v>
      </c>
      <c r="G17" s="14">
        <f t="shared" si="0"/>
        <v>145000</v>
      </c>
      <c r="H17" s="14">
        <f t="shared" si="0"/>
        <v>145000</v>
      </c>
      <c r="I17" s="14">
        <f t="shared" si="0"/>
        <v>0</v>
      </c>
      <c r="J17" s="14">
        <f t="shared" si="0"/>
        <v>0</v>
      </c>
      <c r="K17" s="62">
        <f t="shared" si="0"/>
        <v>165000</v>
      </c>
      <c r="L17" s="62">
        <f t="shared" si="0"/>
        <v>145000</v>
      </c>
      <c r="M17" s="62">
        <f t="shared" ref="M17:R17" si="1">SUM(M3:M16)</f>
        <v>123000</v>
      </c>
      <c r="N17" s="62">
        <f t="shared" si="1"/>
        <v>165000</v>
      </c>
      <c r="O17" s="62">
        <f t="shared" si="1"/>
        <v>163000</v>
      </c>
      <c r="P17" s="62">
        <f t="shared" si="1"/>
        <v>245000</v>
      </c>
      <c r="Q17" s="62">
        <f t="shared" si="1"/>
        <v>158500</v>
      </c>
      <c r="R17" s="62">
        <f t="shared" si="1"/>
        <v>202000</v>
      </c>
      <c r="S17" s="62">
        <f t="shared" ref="S17:U17" si="2">SUM(S3:S16)</f>
        <v>223500</v>
      </c>
      <c r="T17" s="62">
        <f t="shared" ref="T17:V17" si="3">SUM(T3:T16)</f>
        <v>237000</v>
      </c>
      <c r="U17" s="104">
        <f t="shared" si="2"/>
        <v>168500</v>
      </c>
      <c r="V17" s="104">
        <f t="shared" si="3"/>
        <v>215600</v>
      </c>
    </row>
    <row r="18" spans="1:22" x14ac:dyDescent="0.3">
      <c r="A18"/>
    </row>
    <row r="19" spans="1:22" x14ac:dyDescent="0.3">
      <c r="A19"/>
    </row>
    <row r="20" spans="1:22" x14ac:dyDescent="0.3">
      <c r="A20"/>
    </row>
    <row r="21" spans="1:22" x14ac:dyDescent="0.3">
      <c r="A21"/>
    </row>
    <row r="22" spans="1:22" x14ac:dyDescent="0.3">
      <c r="A22"/>
    </row>
    <row r="23" spans="1:22" x14ac:dyDescent="0.3">
      <c r="A23"/>
    </row>
    <row r="24" spans="1:22" x14ac:dyDescent="0.3">
      <c r="A24"/>
    </row>
    <row r="25" spans="1:22" x14ac:dyDescent="0.3">
      <c r="A25"/>
    </row>
    <row r="26" spans="1:22" x14ac:dyDescent="0.3">
      <c r="A26"/>
    </row>
    <row r="27" spans="1:22" x14ac:dyDescent="0.3">
      <c r="A27"/>
    </row>
    <row r="28" spans="1:22" x14ac:dyDescent="0.3">
      <c r="A28"/>
    </row>
    <row r="29" spans="1:22" x14ac:dyDescent="0.3">
      <c r="A29"/>
    </row>
    <row r="30" spans="1:22" x14ac:dyDescent="0.3">
      <c r="A30"/>
    </row>
    <row r="31" spans="1:22" x14ac:dyDescent="0.3">
      <c r="A31"/>
    </row>
    <row r="32" spans="1:22" x14ac:dyDescent="0.3">
      <c r="A32"/>
    </row>
    <row r="33" spans="1:1" x14ac:dyDescent="0.3">
      <c r="A33"/>
    </row>
  </sheetData>
  <customSheetViews>
    <customSheetView guid="{3E1BC525-81FE-4F59-8555-6B8F39CAE65A}">
      <selection activeCell="F4" sqref="F4"/>
      <pageMargins left="0" right="0" top="0" bottom="0" header="0" footer="0"/>
    </customSheetView>
  </customSheetViews>
  <mergeCells count="10">
    <mergeCell ref="U1:V1"/>
    <mergeCell ref="C1:D1"/>
    <mergeCell ref="E1:F1"/>
    <mergeCell ref="G1:H1"/>
    <mergeCell ref="I1:J1"/>
    <mergeCell ref="S1:T1"/>
    <mergeCell ref="Q1:R1"/>
    <mergeCell ref="O1:P1"/>
    <mergeCell ref="M1:N1"/>
    <mergeCell ref="K1:L1"/>
  </mergeCells>
  <phoneticPr fontId="8" type="noConversion"/>
  <pageMargins left="0.7" right="0.7" top="0.75" bottom="0.75" header="0.3" footer="0.3"/>
  <pageSetup paperSize="9" orientation="landscape" horizontalDpi="4294967292" verticalDpi="429496729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9"/>
  <sheetViews>
    <sheetView topLeftCell="B1" zoomScale="80" zoomScaleNormal="80" zoomScalePageLayoutView="110" workbookViewId="0">
      <selection activeCell="V21" sqref="V21"/>
    </sheetView>
  </sheetViews>
  <sheetFormatPr baseColWidth="10" defaultColWidth="11.44140625" defaultRowHeight="14.4" x14ac:dyDescent="0.3"/>
  <cols>
    <col min="1" max="1" width="11.44140625" style="1"/>
    <col min="2" max="2" width="45.5546875" style="1" customWidth="1"/>
    <col min="3" max="8" width="16.33203125" style="1" hidden="1" customWidth="1"/>
    <col min="9" max="10" width="16.33203125" hidden="1" customWidth="1"/>
    <col min="11" max="14" width="16.33203125" style="70" hidden="1" customWidth="1"/>
    <col min="15" max="16" width="24" style="70" customWidth="1"/>
    <col min="17" max="22" width="24.6640625" style="1" customWidth="1"/>
    <col min="23" max="16384" width="11.44140625" style="1"/>
  </cols>
  <sheetData>
    <row r="1" spans="1:22" s="2" customFormat="1" x14ac:dyDescent="0.3">
      <c r="A1" s="3" t="s">
        <v>69</v>
      </c>
      <c r="B1" s="3"/>
      <c r="C1" s="193" t="s">
        <v>1</v>
      </c>
      <c r="D1" s="193"/>
      <c r="E1" s="193" t="s">
        <v>24</v>
      </c>
      <c r="F1" s="193"/>
      <c r="G1" s="193" t="s">
        <v>3</v>
      </c>
      <c r="H1" s="193"/>
      <c r="I1" s="193" t="s">
        <v>25</v>
      </c>
      <c r="J1" s="193"/>
      <c r="K1" s="189" t="s">
        <v>5</v>
      </c>
      <c r="L1" s="189"/>
      <c r="M1" s="189" t="s">
        <v>6</v>
      </c>
      <c r="N1" s="189"/>
      <c r="O1" s="189" t="s">
        <v>7</v>
      </c>
      <c r="P1" s="189"/>
      <c r="Q1" s="189" t="s">
        <v>8</v>
      </c>
      <c r="R1" s="189"/>
      <c r="S1" s="189" t="s">
        <v>9</v>
      </c>
      <c r="T1" s="189"/>
      <c r="U1" s="186" t="s">
        <v>119</v>
      </c>
      <c r="V1" s="186"/>
    </row>
    <row r="2" spans="1:22" x14ac:dyDescent="0.3">
      <c r="A2" s="5"/>
      <c r="B2" s="5"/>
      <c r="C2" s="21" t="s">
        <v>10</v>
      </c>
      <c r="D2" s="21" t="s">
        <v>11</v>
      </c>
      <c r="E2" s="21" t="s">
        <v>10</v>
      </c>
      <c r="F2" s="21" t="s">
        <v>11</v>
      </c>
      <c r="G2" s="21" t="s">
        <v>10</v>
      </c>
      <c r="H2" s="21" t="s">
        <v>11</v>
      </c>
      <c r="I2" s="21" t="s">
        <v>10</v>
      </c>
      <c r="J2" s="21" t="s">
        <v>11</v>
      </c>
      <c r="K2" s="65" t="s">
        <v>10</v>
      </c>
      <c r="L2" s="65" t="s">
        <v>11</v>
      </c>
      <c r="M2" s="65" t="s">
        <v>10</v>
      </c>
      <c r="N2" s="65" t="s">
        <v>11</v>
      </c>
      <c r="O2" s="65" t="s">
        <v>10</v>
      </c>
      <c r="P2" s="65" t="s">
        <v>11</v>
      </c>
      <c r="Q2" s="65" t="s">
        <v>10</v>
      </c>
      <c r="R2" s="65" t="s">
        <v>11</v>
      </c>
      <c r="S2" s="65" t="s">
        <v>10</v>
      </c>
      <c r="T2" s="65" t="s">
        <v>11</v>
      </c>
      <c r="U2" s="103" t="s">
        <v>10</v>
      </c>
      <c r="V2" s="103" t="s">
        <v>11</v>
      </c>
    </row>
    <row r="3" spans="1:22" x14ac:dyDescent="0.3">
      <c r="A3" s="20">
        <v>4600</v>
      </c>
      <c r="B3" s="20" t="s">
        <v>70</v>
      </c>
      <c r="C3" s="44">
        <v>3000</v>
      </c>
      <c r="D3" s="44"/>
      <c r="E3" s="5">
        <v>-3000</v>
      </c>
      <c r="F3" s="45"/>
      <c r="G3" s="152">
        <v>3000</v>
      </c>
      <c r="H3" s="152"/>
      <c r="I3" s="44"/>
      <c r="J3" s="44"/>
      <c r="K3" s="63">
        <v>3000</v>
      </c>
      <c r="L3" s="63"/>
      <c r="M3" s="86">
        <v>3000</v>
      </c>
      <c r="N3" s="108"/>
      <c r="O3" s="85">
        <v>5000</v>
      </c>
      <c r="P3" s="85"/>
      <c r="Q3" s="162">
        <v>5000</v>
      </c>
      <c r="R3" s="162"/>
      <c r="S3" s="162">
        <v>3500</v>
      </c>
      <c r="T3" s="162"/>
      <c r="U3" s="148">
        <v>1500</v>
      </c>
      <c r="V3" s="148"/>
    </row>
    <row r="4" spans="1:22" x14ac:dyDescent="0.3">
      <c r="A4" s="5">
        <v>3601</v>
      </c>
      <c r="B4" s="5" t="s">
        <v>71</v>
      </c>
      <c r="C4" s="45"/>
      <c r="D4" s="45">
        <v>25000</v>
      </c>
      <c r="E4" s="45"/>
      <c r="F4" s="45"/>
      <c r="G4" s="153"/>
      <c r="H4" s="153">
        <v>12000</v>
      </c>
      <c r="I4" s="45"/>
      <c r="J4" s="45"/>
      <c r="K4" s="64"/>
      <c r="L4" s="64">
        <v>30000</v>
      </c>
      <c r="M4" s="97"/>
      <c r="N4" s="87">
        <v>30000</v>
      </c>
      <c r="O4" s="68"/>
      <c r="P4" s="68">
        <v>30000</v>
      </c>
      <c r="Q4" s="98"/>
      <c r="R4" s="98">
        <v>35000</v>
      </c>
      <c r="S4" s="98"/>
      <c r="T4" s="98">
        <v>40000</v>
      </c>
      <c r="U4" s="149"/>
      <c r="V4" s="149">
        <v>40000</v>
      </c>
    </row>
    <row r="5" spans="1:22" x14ac:dyDescent="0.3">
      <c r="A5" s="5">
        <v>4601</v>
      </c>
      <c r="B5" s="5" t="s">
        <v>72</v>
      </c>
      <c r="C5" s="45">
        <v>20000</v>
      </c>
      <c r="D5" s="45"/>
      <c r="E5" s="5">
        <v>-32010</v>
      </c>
      <c r="F5" s="45"/>
      <c r="G5" s="153">
        <v>26000</v>
      </c>
      <c r="H5" s="153"/>
      <c r="I5" s="45"/>
      <c r="J5" s="45"/>
      <c r="K5" s="94">
        <v>22000</v>
      </c>
      <c r="L5" s="64"/>
      <c r="M5" s="112">
        <v>22000</v>
      </c>
      <c r="N5" s="97"/>
      <c r="O5" s="137">
        <v>21000</v>
      </c>
      <c r="P5" s="68"/>
      <c r="Q5" s="164">
        <v>24500</v>
      </c>
      <c r="R5" s="98"/>
      <c r="S5" s="164">
        <v>28000</v>
      </c>
      <c r="T5" s="98"/>
      <c r="U5" s="150">
        <v>28000</v>
      </c>
      <c r="V5" s="149"/>
    </row>
    <row r="6" spans="1:22" x14ac:dyDescent="0.3">
      <c r="A6" s="5">
        <v>4602</v>
      </c>
      <c r="B6" s="5" t="s">
        <v>28</v>
      </c>
      <c r="C6" s="45"/>
      <c r="D6" s="45"/>
      <c r="E6" s="45"/>
      <c r="F6" s="45"/>
      <c r="G6" s="153"/>
      <c r="H6" s="153"/>
      <c r="I6" s="45"/>
      <c r="J6" s="45"/>
      <c r="K6" s="64"/>
      <c r="L6" s="64"/>
      <c r="M6" s="97"/>
      <c r="N6" s="97"/>
      <c r="O6" s="68">
        <v>10000</v>
      </c>
      <c r="P6" s="68"/>
      <c r="Q6" s="98">
        <v>10000</v>
      </c>
      <c r="R6" s="98"/>
      <c r="S6" s="98">
        <v>10000</v>
      </c>
      <c r="T6" s="98"/>
      <c r="U6" s="149">
        <v>10000</v>
      </c>
      <c r="V6" s="149"/>
    </row>
    <row r="7" spans="1:22" x14ac:dyDescent="0.3">
      <c r="A7" s="5">
        <v>4603</v>
      </c>
      <c r="B7" s="5" t="s">
        <v>73</v>
      </c>
      <c r="C7" s="45"/>
      <c r="D7" s="45">
        <v>3000</v>
      </c>
      <c r="E7" s="5">
        <v>-14000</v>
      </c>
      <c r="F7" s="45"/>
      <c r="G7" s="153"/>
      <c r="H7" s="153"/>
      <c r="I7" s="45"/>
      <c r="J7" s="45"/>
      <c r="K7" s="64"/>
      <c r="L7" s="64"/>
      <c r="M7" s="97"/>
      <c r="N7" s="97"/>
      <c r="O7" s="68"/>
      <c r="P7" s="68"/>
      <c r="Q7" s="98"/>
      <c r="R7" s="98"/>
      <c r="S7" s="98"/>
      <c r="T7" s="98"/>
      <c r="U7" s="149"/>
      <c r="V7" s="149"/>
    </row>
    <row r="8" spans="1:22" x14ac:dyDescent="0.3">
      <c r="A8" s="5">
        <v>4604</v>
      </c>
      <c r="B8" s="5" t="s">
        <v>16</v>
      </c>
      <c r="C8" s="45"/>
      <c r="D8" s="45">
        <v>2000</v>
      </c>
      <c r="E8" s="5">
        <v>-2007.5</v>
      </c>
      <c r="F8" s="45"/>
      <c r="G8" s="153"/>
      <c r="H8" s="153"/>
      <c r="I8" s="45"/>
      <c r="J8" s="45"/>
      <c r="K8" s="64">
        <v>2000</v>
      </c>
      <c r="L8" s="64"/>
      <c r="M8" s="87">
        <v>2500</v>
      </c>
      <c r="N8" s="97"/>
      <c r="O8" s="68">
        <v>3000</v>
      </c>
      <c r="P8" s="68"/>
      <c r="Q8" s="98">
        <v>6000</v>
      </c>
      <c r="R8" s="98"/>
      <c r="S8" s="98">
        <v>3000</v>
      </c>
      <c r="T8" s="98"/>
      <c r="U8" s="149">
        <v>1500</v>
      </c>
      <c r="V8" s="149"/>
    </row>
    <row r="9" spans="1:22" x14ac:dyDescent="0.3">
      <c r="A9" s="5">
        <v>4605</v>
      </c>
      <c r="B9" s="5" t="s">
        <v>17</v>
      </c>
      <c r="C9" s="45"/>
      <c r="D9" s="45"/>
      <c r="E9" s="45"/>
      <c r="F9" s="45"/>
      <c r="G9" s="153"/>
      <c r="H9" s="153"/>
      <c r="I9" s="45"/>
      <c r="J9" s="45"/>
      <c r="K9" s="64"/>
      <c r="L9" s="64"/>
      <c r="M9" s="97"/>
      <c r="N9" s="97"/>
      <c r="O9" s="68"/>
      <c r="P9" s="68"/>
      <c r="Q9" s="98"/>
      <c r="R9" s="98"/>
      <c r="S9" s="98"/>
      <c r="T9" s="98"/>
      <c r="U9" s="149"/>
      <c r="V9" s="149"/>
    </row>
    <row r="10" spans="1:22" x14ac:dyDescent="0.3">
      <c r="A10" s="5">
        <v>3606</v>
      </c>
      <c r="B10" s="5" t="s">
        <v>18</v>
      </c>
      <c r="C10" s="45"/>
      <c r="D10" s="45">
        <v>7000</v>
      </c>
      <c r="E10" s="45"/>
      <c r="F10" s="5">
        <v>3458.36</v>
      </c>
      <c r="G10" s="153"/>
      <c r="H10" s="153">
        <v>1500</v>
      </c>
      <c r="I10" s="45"/>
      <c r="J10" s="45"/>
      <c r="K10" s="64"/>
      <c r="L10" s="64">
        <v>8000</v>
      </c>
      <c r="M10" s="97"/>
      <c r="N10" s="87">
        <v>4000</v>
      </c>
      <c r="O10" s="68"/>
      <c r="P10" s="68">
        <v>4000</v>
      </c>
      <c r="Q10" s="98"/>
      <c r="R10" s="98">
        <v>2000</v>
      </c>
      <c r="S10" s="98"/>
      <c r="T10" s="98">
        <v>2500</v>
      </c>
      <c r="U10" s="149"/>
      <c r="V10" s="149">
        <v>1500</v>
      </c>
    </row>
    <row r="11" spans="1:22" x14ac:dyDescent="0.3">
      <c r="A11" s="5">
        <v>4606</v>
      </c>
      <c r="B11" s="5" t="s">
        <v>74</v>
      </c>
      <c r="C11" s="45">
        <v>5000</v>
      </c>
      <c r="D11" s="45"/>
      <c r="E11" s="45"/>
      <c r="F11" s="45"/>
      <c r="G11" s="153">
        <v>1500</v>
      </c>
      <c r="H11" s="153"/>
      <c r="I11" s="45"/>
      <c r="J11" s="45"/>
      <c r="K11" s="64">
        <v>8000</v>
      </c>
      <c r="L11" s="64"/>
      <c r="M11" s="87">
        <v>4000</v>
      </c>
      <c r="N11" s="97"/>
      <c r="O11" s="68">
        <v>2000</v>
      </c>
      <c r="P11" s="68"/>
      <c r="Q11" s="98">
        <v>5000</v>
      </c>
      <c r="R11" s="98"/>
      <c r="S11" s="98">
        <v>5000</v>
      </c>
      <c r="T11" s="98"/>
      <c r="U11" s="149">
        <v>3000</v>
      </c>
      <c r="V11" s="149"/>
    </row>
    <row r="12" spans="1:22" x14ac:dyDescent="0.3">
      <c r="A12" s="5">
        <v>4607</v>
      </c>
      <c r="B12" s="5" t="s">
        <v>19</v>
      </c>
      <c r="C12" s="45"/>
      <c r="D12" s="45"/>
      <c r="E12" s="45"/>
      <c r="F12" s="45"/>
      <c r="G12" s="153">
        <v>1500</v>
      </c>
      <c r="H12" s="153">
        <v>3500</v>
      </c>
      <c r="I12" s="45"/>
      <c r="J12" s="45"/>
      <c r="K12" s="64"/>
      <c r="L12" s="64"/>
      <c r="M12" s="97"/>
      <c r="N12" s="97"/>
      <c r="O12" s="68"/>
      <c r="P12" s="68"/>
      <c r="Q12" s="98"/>
      <c r="R12" s="98"/>
      <c r="S12" s="98"/>
      <c r="T12" s="98"/>
      <c r="U12" s="149"/>
      <c r="V12" s="149"/>
    </row>
    <row r="13" spans="1:22" x14ac:dyDescent="0.3">
      <c r="A13" s="5">
        <v>4608</v>
      </c>
      <c r="B13" s="5" t="s">
        <v>20</v>
      </c>
      <c r="C13" s="45"/>
      <c r="D13" s="45"/>
      <c r="E13" s="45"/>
      <c r="F13" s="45"/>
      <c r="G13" s="153"/>
      <c r="H13" s="153"/>
      <c r="I13" s="45"/>
      <c r="J13" s="45"/>
      <c r="K13" s="64"/>
      <c r="L13" s="64"/>
      <c r="M13" s="97"/>
      <c r="N13" s="97"/>
      <c r="O13" s="68"/>
      <c r="P13" s="68"/>
      <c r="Q13" s="98"/>
      <c r="R13" s="98"/>
      <c r="S13" s="98"/>
      <c r="T13" s="98"/>
      <c r="U13" s="149"/>
      <c r="V13" s="149"/>
    </row>
    <row r="14" spans="1:22" x14ac:dyDescent="0.3">
      <c r="A14" s="5">
        <v>4609</v>
      </c>
      <c r="B14" s="5" t="s">
        <v>30</v>
      </c>
      <c r="C14" s="45"/>
      <c r="D14" s="45">
        <v>5000</v>
      </c>
      <c r="E14" s="5">
        <v>-31589.32</v>
      </c>
      <c r="F14" s="45"/>
      <c r="G14" s="153">
        <v>2500</v>
      </c>
      <c r="H14" s="153">
        <v>1500</v>
      </c>
      <c r="I14" s="45"/>
      <c r="J14" s="45"/>
      <c r="K14" s="64"/>
      <c r="L14" s="64"/>
      <c r="M14" s="87">
        <v>35000</v>
      </c>
      <c r="N14" s="97"/>
      <c r="O14" s="68"/>
      <c r="P14" s="68"/>
      <c r="Q14" s="98"/>
      <c r="R14" s="98"/>
      <c r="S14" s="98">
        <v>5000</v>
      </c>
      <c r="T14" s="98"/>
      <c r="U14" s="149">
        <v>4000</v>
      </c>
      <c r="V14" s="149"/>
    </row>
    <row r="15" spans="1:22" x14ac:dyDescent="0.3">
      <c r="A15" s="5">
        <v>3610</v>
      </c>
      <c r="B15" s="5" t="s">
        <v>22</v>
      </c>
      <c r="C15" s="45"/>
      <c r="D15" s="45"/>
      <c r="E15" s="45"/>
      <c r="F15" s="5">
        <v>11228.8</v>
      </c>
      <c r="G15" s="153"/>
      <c r="H15" s="153"/>
      <c r="I15" s="45"/>
      <c r="J15" s="45"/>
      <c r="K15" s="64"/>
      <c r="L15" s="64"/>
      <c r="M15" s="97"/>
      <c r="N15" s="97"/>
      <c r="O15" s="68"/>
      <c r="P15" s="68"/>
      <c r="Q15" s="98"/>
      <c r="R15" s="98"/>
      <c r="S15" s="98"/>
      <c r="T15" s="98"/>
      <c r="U15" s="149"/>
      <c r="V15" s="149"/>
    </row>
    <row r="16" spans="1:22" x14ac:dyDescent="0.3">
      <c r="A16" s="5">
        <v>3611</v>
      </c>
      <c r="B16" s="5" t="s">
        <v>75</v>
      </c>
      <c r="C16" s="45"/>
      <c r="D16" s="45">
        <v>15000</v>
      </c>
      <c r="E16" s="45"/>
      <c r="F16" s="5">
        <v>81596.649999999994</v>
      </c>
      <c r="G16" s="153"/>
      <c r="H16" s="153">
        <v>15000</v>
      </c>
      <c r="I16" s="45"/>
      <c r="J16" s="45"/>
      <c r="K16" s="64"/>
      <c r="L16" s="64">
        <v>30000</v>
      </c>
      <c r="M16" s="97"/>
      <c r="N16" s="87">
        <v>10500</v>
      </c>
      <c r="O16" s="68"/>
      <c r="P16" s="68">
        <v>9000</v>
      </c>
      <c r="Q16" s="98"/>
      <c r="R16" s="98"/>
      <c r="S16" s="98"/>
      <c r="T16" s="98"/>
      <c r="U16" s="149"/>
      <c r="V16" s="149">
        <v>7500</v>
      </c>
    </row>
    <row r="17" spans="1:22" x14ac:dyDescent="0.3">
      <c r="A17" s="5">
        <v>4611</v>
      </c>
      <c r="B17" s="5" t="s">
        <v>76</v>
      </c>
      <c r="C17" s="45">
        <v>18000</v>
      </c>
      <c r="D17" s="45"/>
      <c r="E17" s="5">
        <v>-52400</v>
      </c>
      <c r="F17" s="45"/>
      <c r="G17" s="153">
        <v>15000</v>
      </c>
      <c r="H17" s="153"/>
      <c r="I17" s="45"/>
      <c r="J17" s="45"/>
      <c r="K17" s="64">
        <v>30000</v>
      </c>
      <c r="L17" s="64"/>
      <c r="M17" s="87">
        <v>10500</v>
      </c>
      <c r="N17" s="97"/>
      <c r="O17" s="68">
        <v>8000</v>
      </c>
      <c r="P17" s="68"/>
      <c r="Q17" s="98"/>
      <c r="R17" s="98"/>
      <c r="S17" s="98"/>
      <c r="T17" s="98"/>
      <c r="U17" s="149">
        <v>7500</v>
      </c>
      <c r="V17" s="149"/>
    </row>
    <row r="18" spans="1:22" x14ac:dyDescent="0.3">
      <c r="A18" s="5">
        <v>3612</v>
      </c>
      <c r="B18" s="5" t="s">
        <v>77</v>
      </c>
      <c r="C18" s="45"/>
      <c r="D18" s="45">
        <v>46000</v>
      </c>
      <c r="E18" s="45"/>
      <c r="F18" s="5">
        <v>37450</v>
      </c>
      <c r="G18" s="153"/>
      <c r="H18" s="153">
        <v>38000</v>
      </c>
      <c r="I18" s="45"/>
      <c r="J18" s="45"/>
      <c r="K18" s="64"/>
      <c r="L18" s="64">
        <v>50000</v>
      </c>
      <c r="M18" s="97"/>
      <c r="N18" s="87">
        <v>55000</v>
      </c>
      <c r="O18" s="68"/>
      <c r="P18" s="68">
        <v>70000</v>
      </c>
      <c r="Q18" s="98"/>
      <c r="R18" s="98">
        <v>70000</v>
      </c>
      <c r="S18" s="98"/>
      <c r="T18" s="98">
        <v>65000</v>
      </c>
      <c r="U18" s="149"/>
      <c r="V18" s="149">
        <v>48000</v>
      </c>
    </row>
    <row r="19" spans="1:22" x14ac:dyDescent="0.3">
      <c r="A19" s="5">
        <v>4612</v>
      </c>
      <c r="B19" s="5" t="s">
        <v>78</v>
      </c>
      <c r="C19" s="45">
        <v>42000</v>
      </c>
      <c r="D19" s="45"/>
      <c r="E19" s="5">
        <v>-4375</v>
      </c>
      <c r="F19" s="45"/>
      <c r="G19" s="153">
        <v>35000</v>
      </c>
      <c r="H19" s="153"/>
      <c r="I19" s="45"/>
      <c r="J19" s="45"/>
      <c r="K19" s="64">
        <v>45000</v>
      </c>
      <c r="L19" s="64"/>
      <c r="M19" s="87">
        <v>45000</v>
      </c>
      <c r="N19" s="97"/>
      <c r="O19" s="68">
        <v>65000</v>
      </c>
      <c r="P19" s="68"/>
      <c r="Q19" s="98">
        <v>55000</v>
      </c>
      <c r="R19" s="98"/>
      <c r="S19" s="98">
        <v>60000</v>
      </c>
      <c r="T19" s="98"/>
      <c r="U19" s="149">
        <v>46000</v>
      </c>
      <c r="V19" s="149"/>
    </row>
    <row r="20" spans="1:22" x14ac:dyDescent="0.3">
      <c r="A20" s="5">
        <v>3613</v>
      </c>
      <c r="B20" s="5" t="s">
        <v>122</v>
      </c>
      <c r="C20" s="45"/>
      <c r="D20" s="45">
        <v>30000</v>
      </c>
      <c r="E20" s="45"/>
      <c r="F20" s="45"/>
      <c r="G20" s="153"/>
      <c r="H20" s="153">
        <v>34000</v>
      </c>
      <c r="I20" s="45"/>
      <c r="J20" s="45"/>
      <c r="K20" s="64"/>
      <c r="L20" s="64">
        <v>18000</v>
      </c>
      <c r="M20" s="97"/>
      <c r="N20" s="87">
        <v>20000</v>
      </c>
      <c r="O20" s="68"/>
      <c r="P20" s="68">
        <v>39000</v>
      </c>
      <c r="Q20" s="98"/>
      <c r="R20" s="98">
        <v>38000</v>
      </c>
      <c r="S20" s="98"/>
      <c r="T20" s="98">
        <v>23000</v>
      </c>
      <c r="U20" s="149"/>
      <c r="V20" s="149">
        <v>28000</v>
      </c>
    </row>
    <row r="21" spans="1:22" x14ac:dyDescent="0.3">
      <c r="A21" s="5">
        <v>4613</v>
      </c>
      <c r="B21" s="5" t="s">
        <v>123</v>
      </c>
      <c r="C21" s="45">
        <v>20000</v>
      </c>
      <c r="D21" s="45"/>
      <c r="E21" s="45"/>
      <c r="F21" s="45"/>
      <c r="G21" s="153">
        <v>30000</v>
      </c>
      <c r="H21" s="153"/>
      <c r="I21" s="45"/>
      <c r="J21" s="45"/>
      <c r="K21" s="64">
        <v>10000</v>
      </c>
      <c r="L21" s="64"/>
      <c r="M21" s="87">
        <v>15000</v>
      </c>
      <c r="N21" s="97"/>
      <c r="O21" s="68">
        <v>25000</v>
      </c>
      <c r="P21" s="68"/>
      <c r="Q21" s="98">
        <v>16000</v>
      </c>
      <c r="R21" s="98"/>
      <c r="S21" s="98">
        <v>9500</v>
      </c>
      <c r="T21" s="98"/>
      <c r="U21" s="149">
        <v>16000</v>
      </c>
      <c r="V21" s="149"/>
    </row>
    <row r="22" spans="1:22" x14ac:dyDescent="0.3">
      <c r="A22" s="5">
        <v>4614</v>
      </c>
      <c r="B22" s="5" t="s">
        <v>79</v>
      </c>
      <c r="C22" s="45">
        <v>30000</v>
      </c>
      <c r="D22" s="45"/>
      <c r="E22" s="5">
        <v>-10999.2</v>
      </c>
      <c r="F22" s="45"/>
      <c r="G22" s="153">
        <v>7000</v>
      </c>
      <c r="H22" s="153"/>
      <c r="I22" s="45"/>
      <c r="J22" s="45"/>
      <c r="K22" s="64">
        <v>12000</v>
      </c>
      <c r="L22" s="64"/>
      <c r="M22" s="87">
        <v>15000</v>
      </c>
      <c r="N22" s="97"/>
      <c r="O22" s="68">
        <v>15000</v>
      </c>
      <c r="P22" s="68"/>
      <c r="Q22" s="98">
        <v>15000</v>
      </c>
      <c r="R22" s="98"/>
      <c r="S22" s="98">
        <v>15000</v>
      </c>
      <c r="T22" s="98"/>
      <c r="U22" s="149">
        <v>15000</v>
      </c>
      <c r="V22" s="149"/>
    </row>
    <row r="23" spans="1:22" x14ac:dyDescent="0.3">
      <c r="A23" s="5">
        <v>3615</v>
      </c>
      <c r="B23" s="5" t="s">
        <v>80</v>
      </c>
      <c r="C23" s="45"/>
      <c r="D23" s="45"/>
      <c r="E23" s="5"/>
      <c r="F23" s="45"/>
      <c r="G23" s="153"/>
      <c r="H23" s="153"/>
      <c r="I23" s="45"/>
      <c r="J23" s="45"/>
      <c r="K23" s="64" t="s">
        <v>81</v>
      </c>
      <c r="L23" s="64"/>
      <c r="M23" s="97"/>
      <c r="N23" s="97"/>
      <c r="O23" s="68"/>
      <c r="P23" s="68"/>
      <c r="Q23" s="98"/>
      <c r="R23" s="98"/>
      <c r="S23" s="98"/>
      <c r="T23" s="98"/>
      <c r="U23" s="149"/>
      <c r="V23" s="149"/>
    </row>
    <row r="24" spans="1:22" x14ac:dyDescent="0.3">
      <c r="A24" s="5">
        <v>4615</v>
      </c>
      <c r="B24" s="5" t="s">
        <v>82</v>
      </c>
      <c r="C24" s="45"/>
      <c r="D24" s="45"/>
      <c r="E24" s="45"/>
      <c r="F24" s="45"/>
      <c r="G24" s="153">
        <v>7000</v>
      </c>
      <c r="H24" s="153">
        <v>8000</v>
      </c>
      <c r="I24" s="45"/>
      <c r="J24" s="45"/>
      <c r="K24" s="64"/>
      <c r="L24" s="64" t="s">
        <v>81</v>
      </c>
      <c r="M24" s="97"/>
      <c r="N24" s="97"/>
      <c r="O24" s="68"/>
      <c r="P24" s="68"/>
      <c r="Q24" s="98"/>
      <c r="R24" s="98"/>
      <c r="S24" s="98"/>
      <c r="T24" s="98"/>
      <c r="U24" s="149"/>
      <c r="V24" s="149"/>
    </row>
    <row r="25" spans="1:22" x14ac:dyDescent="0.3">
      <c r="A25" s="5">
        <v>4616</v>
      </c>
      <c r="B25" s="5" t="s">
        <v>83</v>
      </c>
      <c r="C25" s="45"/>
      <c r="D25" s="45">
        <v>15000</v>
      </c>
      <c r="E25" s="45"/>
      <c r="F25" s="45"/>
      <c r="G25" s="153"/>
      <c r="H25" s="153">
        <v>15000</v>
      </c>
      <c r="I25" s="45"/>
      <c r="J25" s="45"/>
      <c r="K25" s="64"/>
      <c r="L25" s="64">
        <v>15000</v>
      </c>
      <c r="M25" s="97"/>
      <c r="N25" s="87">
        <v>10000</v>
      </c>
      <c r="O25" s="68"/>
      <c r="P25" s="68">
        <v>25000</v>
      </c>
      <c r="Q25" s="98"/>
      <c r="R25" s="98">
        <v>12000</v>
      </c>
      <c r="S25" s="98"/>
      <c r="T25" s="98">
        <v>8500</v>
      </c>
      <c r="U25" s="149"/>
      <c r="V25" s="149">
        <v>8000</v>
      </c>
    </row>
    <row r="26" spans="1:22" x14ac:dyDescent="0.3">
      <c r="A26" s="5">
        <v>4617</v>
      </c>
      <c r="B26" s="5" t="s">
        <v>84</v>
      </c>
      <c r="C26" s="45"/>
      <c r="D26" s="45"/>
      <c r="E26" s="45"/>
      <c r="F26" s="45"/>
      <c r="G26" s="153"/>
      <c r="H26" s="153"/>
      <c r="I26" s="45"/>
      <c r="J26" s="45"/>
      <c r="K26" s="64"/>
      <c r="L26" s="63"/>
      <c r="M26" s="97"/>
      <c r="N26" s="108"/>
      <c r="O26" s="68"/>
      <c r="P26" s="85"/>
      <c r="Q26" s="98"/>
      <c r="R26" s="162"/>
      <c r="S26" s="98"/>
      <c r="T26" s="162"/>
      <c r="U26" s="149"/>
      <c r="V26" s="148"/>
    </row>
    <row r="27" spans="1:22" x14ac:dyDescent="0.3">
      <c r="A27"/>
      <c r="C27" s="43">
        <f>SUM(C3:C26)</f>
        <v>138000</v>
      </c>
      <c r="D27" s="43">
        <f>SUM(D3:D26)</f>
        <v>148000</v>
      </c>
      <c r="E27" s="43">
        <f>SUM(E3:E26)</f>
        <v>-150381.02000000002</v>
      </c>
      <c r="F27" s="43">
        <f t="shared" ref="F27:L27" si="0">SUM(F3:F26)</f>
        <v>133733.81</v>
      </c>
      <c r="G27" s="43">
        <f t="shared" si="0"/>
        <v>128500</v>
      </c>
      <c r="H27" s="43">
        <f t="shared" si="0"/>
        <v>128500</v>
      </c>
      <c r="I27" s="43">
        <f t="shared" si="0"/>
        <v>0</v>
      </c>
      <c r="J27" s="43">
        <f t="shared" si="0"/>
        <v>0</v>
      </c>
      <c r="K27" s="62">
        <f t="shared" si="0"/>
        <v>132000</v>
      </c>
      <c r="L27" s="62">
        <f t="shared" si="0"/>
        <v>151000</v>
      </c>
      <c r="M27" s="62">
        <f t="shared" ref="M27:R27" si="1">SUM(M3:M26)</f>
        <v>152000</v>
      </c>
      <c r="N27" s="62">
        <f t="shared" si="1"/>
        <v>129500</v>
      </c>
      <c r="O27" s="62">
        <f t="shared" si="1"/>
        <v>154000</v>
      </c>
      <c r="P27" s="62">
        <f t="shared" si="1"/>
        <v>177000</v>
      </c>
      <c r="Q27" s="62">
        <f t="shared" si="1"/>
        <v>136500</v>
      </c>
      <c r="R27" s="62">
        <f t="shared" si="1"/>
        <v>157000</v>
      </c>
      <c r="S27" s="62">
        <f t="shared" ref="S27:U27" si="2">SUM(S3:S26)</f>
        <v>139000</v>
      </c>
      <c r="T27" s="62">
        <f t="shared" ref="T27:V27" si="3">SUM(T3:T26)</f>
        <v>139000</v>
      </c>
      <c r="U27" s="104">
        <f t="shared" si="2"/>
        <v>132500</v>
      </c>
      <c r="V27" s="104">
        <f t="shared" si="3"/>
        <v>133000</v>
      </c>
    </row>
    <row r="28" spans="1:22" x14ac:dyDescent="0.3">
      <c r="A28"/>
      <c r="K28" s="95"/>
      <c r="L28" s="95"/>
      <c r="M28" s="95"/>
      <c r="N28" s="95"/>
    </row>
    <row r="29" spans="1:22" x14ac:dyDescent="0.3">
      <c r="A29"/>
    </row>
    <row r="30" spans="1:22" x14ac:dyDescent="0.3">
      <c r="A30"/>
    </row>
    <row r="31" spans="1:22" x14ac:dyDescent="0.3">
      <c r="A31"/>
    </row>
    <row r="32" spans="1:22" x14ac:dyDescent="0.3">
      <c r="A32"/>
    </row>
    <row r="33" spans="1:1" x14ac:dyDescent="0.3">
      <c r="A33"/>
    </row>
    <row r="34" spans="1:1" x14ac:dyDescent="0.3">
      <c r="A34"/>
    </row>
    <row r="35" spans="1:1" x14ac:dyDescent="0.3">
      <c r="A35"/>
    </row>
    <row r="36" spans="1:1" x14ac:dyDescent="0.3">
      <c r="A36"/>
    </row>
    <row r="37" spans="1:1" x14ac:dyDescent="0.3">
      <c r="A37"/>
    </row>
    <row r="38" spans="1:1" x14ac:dyDescent="0.3">
      <c r="A38"/>
    </row>
    <row r="39" spans="1:1" x14ac:dyDescent="0.3">
      <c r="A39"/>
    </row>
  </sheetData>
  <customSheetViews>
    <customSheetView guid="{3E1BC525-81FE-4F59-8555-6B8F39CAE65A}">
      <selection activeCell="F4" sqref="F4"/>
      <pageMargins left="0" right="0" top="0" bottom="0" header="0" footer="0"/>
    </customSheetView>
  </customSheetViews>
  <mergeCells count="10">
    <mergeCell ref="U1:V1"/>
    <mergeCell ref="S1:T1"/>
    <mergeCell ref="C1:D1"/>
    <mergeCell ref="G1:H1"/>
    <mergeCell ref="I1:J1"/>
    <mergeCell ref="Q1:R1"/>
    <mergeCell ref="O1:P1"/>
    <mergeCell ref="M1:N1"/>
    <mergeCell ref="K1:L1"/>
    <mergeCell ref="E1:F1"/>
  </mergeCells>
  <phoneticPr fontId="8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11592-E353-441E-8C7D-468A567DAA6D}">
  <dimension ref="A1:U11"/>
  <sheetViews>
    <sheetView workbookViewId="0">
      <selection activeCell="U11" sqref="U11"/>
    </sheetView>
  </sheetViews>
  <sheetFormatPr baseColWidth="10" defaultColWidth="11.44140625" defaultRowHeight="14.4" x14ac:dyDescent="0.3"/>
  <cols>
    <col min="1" max="1" width="32.6640625" customWidth="1"/>
    <col min="2" max="9" width="11.44140625" hidden="1" customWidth="1"/>
    <col min="10" max="12" width="11.44140625" style="101" hidden="1" customWidth="1"/>
    <col min="13" max="13" width="12.5546875" style="101" hidden="1" customWidth="1"/>
    <col min="14" max="15" width="19.88671875" style="101" customWidth="1"/>
    <col min="16" max="21" width="20.33203125" customWidth="1"/>
  </cols>
  <sheetData>
    <row r="1" spans="1:21" x14ac:dyDescent="0.3">
      <c r="A1" s="42" t="s">
        <v>85</v>
      </c>
      <c r="B1" s="187" t="s">
        <v>1</v>
      </c>
      <c r="C1" s="188"/>
      <c r="D1" s="187" t="s">
        <v>2</v>
      </c>
      <c r="E1" s="188"/>
      <c r="F1" s="193" t="s">
        <v>3</v>
      </c>
      <c r="G1" s="193"/>
      <c r="H1" s="187" t="s">
        <v>4</v>
      </c>
      <c r="I1" s="188"/>
      <c r="J1" s="190" t="s">
        <v>5</v>
      </c>
      <c r="K1" s="192"/>
      <c r="L1" s="190" t="s">
        <v>6</v>
      </c>
      <c r="M1" s="192"/>
      <c r="N1" s="190" t="s">
        <v>7</v>
      </c>
      <c r="O1" s="192"/>
      <c r="P1" s="190" t="s">
        <v>8</v>
      </c>
      <c r="Q1" s="192"/>
      <c r="R1" s="190" t="s">
        <v>9</v>
      </c>
      <c r="S1" s="192"/>
      <c r="T1" s="194" t="s">
        <v>119</v>
      </c>
      <c r="U1" s="195"/>
    </row>
    <row r="2" spans="1:21" x14ac:dyDescent="0.3">
      <c r="A2" s="16"/>
      <c r="B2" s="21" t="s">
        <v>10</v>
      </c>
      <c r="C2" s="21" t="s">
        <v>11</v>
      </c>
      <c r="D2" s="21" t="s">
        <v>10</v>
      </c>
      <c r="E2" s="21" t="s">
        <v>11</v>
      </c>
      <c r="F2" s="21" t="s">
        <v>10</v>
      </c>
      <c r="G2" s="21" t="s">
        <v>11</v>
      </c>
      <c r="H2" s="21" t="s">
        <v>10</v>
      </c>
      <c r="I2" s="21" t="s">
        <v>11</v>
      </c>
      <c r="J2" s="65" t="s">
        <v>10</v>
      </c>
      <c r="K2" s="65" t="s">
        <v>11</v>
      </c>
      <c r="L2" s="65" t="s">
        <v>10</v>
      </c>
      <c r="M2" s="65" t="s">
        <v>11</v>
      </c>
      <c r="N2" s="65" t="s">
        <v>10</v>
      </c>
      <c r="O2" s="65" t="s">
        <v>11</v>
      </c>
      <c r="P2" s="65" t="s">
        <v>10</v>
      </c>
      <c r="Q2" s="65" t="s">
        <v>11</v>
      </c>
      <c r="R2" s="65" t="s">
        <v>10</v>
      </c>
      <c r="S2" s="65" t="s">
        <v>11</v>
      </c>
      <c r="T2" s="103" t="s">
        <v>10</v>
      </c>
      <c r="U2" s="103" t="s">
        <v>11</v>
      </c>
    </row>
    <row r="3" spans="1:21" x14ac:dyDescent="0.3">
      <c r="A3" s="5" t="s">
        <v>86</v>
      </c>
      <c r="B3" s="13"/>
      <c r="C3" s="13"/>
      <c r="D3" s="13"/>
      <c r="E3" s="13"/>
      <c r="F3" s="13"/>
      <c r="G3" s="13"/>
      <c r="H3" s="13"/>
      <c r="I3" s="13"/>
      <c r="J3" s="45"/>
      <c r="K3" s="45"/>
      <c r="L3" s="45">
        <v>0</v>
      </c>
      <c r="M3" s="45"/>
      <c r="N3" s="138">
        <v>5000</v>
      </c>
      <c r="O3" s="139" t="s">
        <v>13</v>
      </c>
      <c r="P3" s="165"/>
      <c r="Q3" s="165"/>
      <c r="R3" s="165"/>
      <c r="S3" s="165"/>
      <c r="T3" s="151"/>
      <c r="U3" s="151"/>
    </row>
    <row r="4" spans="1:21" x14ac:dyDescent="0.3">
      <c r="A4" s="5" t="s">
        <v>87</v>
      </c>
      <c r="B4" s="13"/>
      <c r="C4" s="13"/>
      <c r="D4" s="13"/>
      <c r="E4" s="13"/>
      <c r="F4" s="13"/>
      <c r="G4" s="13"/>
      <c r="H4" s="13"/>
      <c r="I4" s="13"/>
      <c r="J4" s="45"/>
      <c r="K4" s="45"/>
      <c r="L4" s="45">
        <v>0</v>
      </c>
      <c r="M4" s="45"/>
      <c r="N4" s="138">
        <v>500</v>
      </c>
      <c r="O4" s="139" t="s">
        <v>13</v>
      </c>
      <c r="P4" s="165"/>
      <c r="Q4" s="165"/>
      <c r="R4" s="165">
        <v>500</v>
      </c>
      <c r="S4" s="165"/>
      <c r="T4" s="151">
        <v>1000</v>
      </c>
      <c r="U4" s="151"/>
    </row>
    <row r="5" spans="1:21" x14ac:dyDescent="0.3">
      <c r="A5" s="5"/>
      <c r="B5" s="13"/>
      <c r="C5" s="13"/>
      <c r="D5" s="13"/>
      <c r="E5" s="13"/>
      <c r="F5" s="13"/>
      <c r="G5" s="13"/>
      <c r="H5" s="13"/>
      <c r="I5" s="13"/>
      <c r="J5" s="45"/>
      <c r="K5" s="45"/>
      <c r="L5" s="45"/>
      <c r="M5" s="45"/>
      <c r="N5" s="139"/>
      <c r="O5" s="139" t="s">
        <v>13</v>
      </c>
      <c r="P5" s="165"/>
      <c r="Q5" s="165"/>
      <c r="R5" s="165"/>
      <c r="S5" s="165"/>
      <c r="T5" s="151"/>
      <c r="U5" s="151"/>
    </row>
    <row r="6" spans="1:21" x14ac:dyDescent="0.3">
      <c r="A6" s="5"/>
      <c r="B6" s="13"/>
      <c r="C6" s="13"/>
      <c r="D6" s="13"/>
      <c r="E6" s="13"/>
      <c r="F6" s="13"/>
      <c r="G6" s="13"/>
      <c r="H6" s="13"/>
      <c r="I6" s="13"/>
      <c r="J6" s="45"/>
      <c r="K6" s="45"/>
      <c r="L6" s="45"/>
      <c r="M6" s="45"/>
      <c r="N6" s="139" t="s">
        <v>13</v>
      </c>
      <c r="O6" s="139" t="s">
        <v>13</v>
      </c>
      <c r="P6" s="165"/>
      <c r="Q6" s="165"/>
      <c r="R6" s="165"/>
      <c r="S6" s="165"/>
      <c r="T6" s="151"/>
      <c r="U6" s="151"/>
    </row>
    <row r="7" spans="1:21" x14ac:dyDescent="0.3">
      <c r="A7" s="5" t="s">
        <v>88</v>
      </c>
      <c r="B7" s="17"/>
      <c r="C7" s="17"/>
      <c r="D7" s="17"/>
      <c r="E7" s="17"/>
      <c r="F7" s="17"/>
      <c r="G7" s="17"/>
      <c r="H7" s="17"/>
      <c r="I7" s="17"/>
      <c r="J7" s="44"/>
      <c r="K7" s="44"/>
      <c r="L7" s="44">
        <v>5000</v>
      </c>
      <c r="M7" s="44"/>
      <c r="N7" s="138">
        <v>7000</v>
      </c>
      <c r="O7" s="139" t="s">
        <v>13</v>
      </c>
      <c r="P7" s="165">
        <v>15000</v>
      </c>
      <c r="Q7" s="165"/>
      <c r="R7" s="165">
        <v>5000</v>
      </c>
      <c r="S7" s="165"/>
      <c r="T7" s="151"/>
      <c r="U7" s="151"/>
    </row>
    <row r="8" spans="1:21" x14ac:dyDescent="0.3">
      <c r="A8" s="4" t="s">
        <v>89</v>
      </c>
      <c r="B8" s="13"/>
      <c r="C8" s="13"/>
      <c r="D8" s="13"/>
      <c r="E8" s="13"/>
      <c r="F8" s="13"/>
      <c r="G8" s="13"/>
      <c r="H8" s="13"/>
      <c r="I8" s="13"/>
      <c r="J8" s="45"/>
      <c r="K8" s="45"/>
      <c r="L8" s="45"/>
      <c r="M8" s="45">
        <v>12000</v>
      </c>
      <c r="N8" s="138">
        <v>7000</v>
      </c>
      <c r="O8" s="138">
        <v>10000</v>
      </c>
      <c r="P8" s="165"/>
      <c r="Q8" s="165"/>
      <c r="R8" s="165">
        <v>6000</v>
      </c>
      <c r="S8" s="165"/>
      <c r="T8" s="151">
        <v>6000</v>
      </c>
      <c r="U8" s="151"/>
    </row>
    <row r="9" spans="1:21" x14ac:dyDescent="0.3">
      <c r="A9" s="5" t="s">
        <v>90</v>
      </c>
      <c r="B9" s="13"/>
      <c r="C9" s="13"/>
      <c r="D9" s="13"/>
      <c r="E9" s="13"/>
      <c r="F9" s="13"/>
      <c r="G9" s="13"/>
      <c r="H9" s="13"/>
      <c r="I9" s="13"/>
      <c r="J9" s="45"/>
      <c r="K9" s="45"/>
      <c r="L9" s="45">
        <v>4000</v>
      </c>
      <c r="M9" s="45"/>
      <c r="N9" s="139" t="s">
        <v>13</v>
      </c>
      <c r="O9" s="139" t="s">
        <v>13</v>
      </c>
      <c r="P9" s="165"/>
      <c r="Q9" s="165">
        <v>14000</v>
      </c>
      <c r="R9" s="165"/>
      <c r="S9" s="165">
        <v>11000</v>
      </c>
      <c r="T9" s="151"/>
      <c r="U9" s="151">
        <v>10000</v>
      </c>
    </row>
    <row r="10" spans="1:21" x14ac:dyDescent="0.3">
      <c r="A10" s="5" t="s">
        <v>91</v>
      </c>
      <c r="B10" s="13"/>
      <c r="C10" s="13"/>
      <c r="D10" s="13"/>
      <c r="E10" s="13"/>
      <c r="F10" s="13"/>
      <c r="G10" s="13"/>
      <c r="H10" s="13"/>
      <c r="I10" s="13"/>
      <c r="J10" s="45"/>
      <c r="K10" s="44"/>
      <c r="L10" s="45"/>
      <c r="M10" s="44">
        <v>6000</v>
      </c>
      <c r="N10" s="139"/>
      <c r="O10" s="138">
        <v>10000</v>
      </c>
      <c r="P10" s="165"/>
      <c r="Q10" s="165">
        <v>4000</v>
      </c>
      <c r="R10" s="165"/>
      <c r="S10" s="165">
        <v>17000</v>
      </c>
      <c r="T10" s="151"/>
      <c r="U10" s="151">
        <v>15000</v>
      </c>
    </row>
    <row r="11" spans="1:21" x14ac:dyDescent="0.3">
      <c r="A11" s="1"/>
      <c r="B11" s="14">
        <f t="shared" ref="B11:M11" si="0">SUM(B3:B10)</f>
        <v>0</v>
      </c>
      <c r="C11" s="14">
        <f t="shared" si="0"/>
        <v>0</v>
      </c>
      <c r="D11" s="14">
        <f t="shared" si="0"/>
        <v>0</v>
      </c>
      <c r="E11" s="14">
        <f t="shared" si="0"/>
        <v>0</v>
      </c>
      <c r="F11" s="14">
        <f t="shared" si="0"/>
        <v>0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00">
        <f t="shared" si="0"/>
        <v>0</v>
      </c>
      <c r="K11" s="100">
        <f t="shared" si="0"/>
        <v>0</v>
      </c>
      <c r="L11" s="100">
        <f t="shared" si="0"/>
        <v>9000</v>
      </c>
      <c r="M11" s="100">
        <f t="shared" si="0"/>
        <v>18000</v>
      </c>
      <c r="N11" s="100">
        <f t="shared" ref="N11:O11" si="1">SUM(N3:N10)</f>
        <v>19500</v>
      </c>
      <c r="O11" s="100">
        <f t="shared" si="1"/>
        <v>20000</v>
      </c>
      <c r="P11" s="100">
        <f t="shared" ref="P11:Q11" si="2">SUM(P3:P10)</f>
        <v>15000</v>
      </c>
      <c r="Q11" s="100">
        <f t="shared" si="2"/>
        <v>18000</v>
      </c>
      <c r="R11" s="100">
        <f t="shared" ref="R11:S11" si="3">SUM(R3:R10)</f>
        <v>11500</v>
      </c>
      <c r="S11" s="100">
        <f t="shared" si="3"/>
        <v>28000</v>
      </c>
      <c r="T11" s="113">
        <f t="shared" ref="T11:U11" si="4">SUM(T3:T10)</f>
        <v>7000</v>
      </c>
      <c r="U11" s="113">
        <f t="shared" si="4"/>
        <v>25000</v>
      </c>
    </row>
  </sheetData>
  <mergeCells count="10"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37"/>
  <sheetViews>
    <sheetView topLeftCell="B1" zoomScaleNormal="100" zoomScalePageLayoutView="110" workbookViewId="0">
      <pane ySplit="2" topLeftCell="A12" activePane="bottomLeft" state="frozen"/>
      <selection activeCell="B1" sqref="B1"/>
      <selection pane="bottomLeft" activeCell="Y7" sqref="Y7"/>
    </sheetView>
  </sheetViews>
  <sheetFormatPr baseColWidth="10" defaultColWidth="11.44140625" defaultRowHeight="14.4" x14ac:dyDescent="0.3"/>
  <cols>
    <col min="1" max="1" width="11.44140625" style="1"/>
    <col min="2" max="2" width="45.5546875" style="1" customWidth="1"/>
    <col min="3" max="3" width="10.5546875" style="1" hidden="1" customWidth="1"/>
    <col min="4" max="4" width="11.44140625" style="1" hidden="1" customWidth="1"/>
    <col min="5" max="5" width="10.5546875" style="1" hidden="1" customWidth="1"/>
    <col min="6" max="6" width="11.44140625" style="1" hidden="1" customWidth="1"/>
    <col min="7" max="10" width="0" style="1" hidden="1" customWidth="1"/>
    <col min="11" max="12" width="0" hidden="1" customWidth="1"/>
    <col min="13" max="14" width="0" style="1" hidden="1" customWidth="1"/>
    <col min="15" max="17" width="13.5546875" style="70" hidden="1" customWidth="1"/>
    <col min="18" max="18" width="15.109375" style="70" hidden="1" customWidth="1"/>
    <col min="19" max="20" width="19.6640625" style="70" customWidth="1"/>
    <col min="21" max="26" width="19.5546875" style="1" customWidth="1"/>
    <col min="27" max="16384" width="11.44140625" style="1"/>
  </cols>
  <sheetData>
    <row r="1" spans="1:26" s="2" customFormat="1" x14ac:dyDescent="0.3">
      <c r="A1" s="3" t="s">
        <v>92</v>
      </c>
      <c r="B1" s="3"/>
      <c r="C1" s="193" t="s">
        <v>93</v>
      </c>
      <c r="D1" s="193"/>
      <c r="E1" s="193" t="s">
        <v>94</v>
      </c>
      <c r="F1" s="193"/>
      <c r="G1" s="193" t="s">
        <v>1</v>
      </c>
      <c r="H1" s="193"/>
      <c r="I1" s="200" t="s">
        <v>24</v>
      </c>
      <c r="J1" s="201"/>
      <c r="K1" s="193" t="s">
        <v>3</v>
      </c>
      <c r="L1" s="193"/>
      <c r="M1" s="200" t="s">
        <v>25</v>
      </c>
      <c r="N1" s="201"/>
      <c r="O1" s="198" t="s">
        <v>5</v>
      </c>
      <c r="P1" s="199"/>
      <c r="Q1" s="198" t="s">
        <v>6</v>
      </c>
      <c r="R1" s="199"/>
      <c r="S1" s="198" t="s">
        <v>7</v>
      </c>
      <c r="T1" s="199"/>
      <c r="U1" s="198" t="s">
        <v>8</v>
      </c>
      <c r="V1" s="199"/>
      <c r="W1" s="198" t="s">
        <v>9</v>
      </c>
      <c r="X1" s="199"/>
      <c r="Y1" s="196" t="s">
        <v>119</v>
      </c>
      <c r="Z1" s="197"/>
    </row>
    <row r="2" spans="1:26" x14ac:dyDescent="0.3">
      <c r="A2" s="5"/>
      <c r="B2" s="5"/>
      <c r="C2" s="50" t="s">
        <v>10</v>
      </c>
      <c r="D2" s="50" t="s">
        <v>11</v>
      </c>
      <c r="E2" s="50" t="s">
        <v>10</v>
      </c>
      <c r="F2" s="50" t="s">
        <v>11</v>
      </c>
      <c r="G2" s="50" t="s">
        <v>10</v>
      </c>
      <c r="H2" s="50" t="s">
        <v>11</v>
      </c>
      <c r="I2" s="50" t="s">
        <v>10</v>
      </c>
      <c r="J2" s="50" t="s">
        <v>11</v>
      </c>
      <c r="K2" s="50" t="s">
        <v>10</v>
      </c>
      <c r="L2" s="50" t="s">
        <v>11</v>
      </c>
      <c r="M2" s="50" t="s">
        <v>10</v>
      </c>
      <c r="N2" s="50" t="s">
        <v>11</v>
      </c>
      <c r="O2" s="96" t="s">
        <v>10</v>
      </c>
      <c r="P2" s="96" t="s">
        <v>11</v>
      </c>
      <c r="Q2" s="96" t="s">
        <v>10</v>
      </c>
      <c r="R2" s="96" t="s">
        <v>11</v>
      </c>
      <c r="S2" s="96" t="s">
        <v>10</v>
      </c>
      <c r="T2" s="96" t="s">
        <v>11</v>
      </c>
      <c r="U2" s="96" t="s">
        <v>10</v>
      </c>
      <c r="V2" s="96" t="s">
        <v>11</v>
      </c>
      <c r="W2" s="96" t="s">
        <v>10</v>
      </c>
      <c r="X2" s="96" t="s">
        <v>11</v>
      </c>
      <c r="Y2" s="115" t="s">
        <v>10</v>
      </c>
      <c r="Z2" s="115" t="s">
        <v>11</v>
      </c>
    </row>
    <row r="3" spans="1:26" x14ac:dyDescent="0.3">
      <c r="A3" s="20">
        <v>3100</v>
      </c>
      <c r="B3" s="20" t="s">
        <v>59</v>
      </c>
      <c r="C3" s="17">
        <v>10000</v>
      </c>
      <c r="D3" s="17"/>
      <c r="E3" s="17">
        <v>10000</v>
      </c>
      <c r="F3" s="17"/>
      <c r="G3" s="17"/>
      <c r="H3" s="17"/>
      <c r="I3" s="4"/>
      <c r="J3" s="4">
        <v>15000</v>
      </c>
      <c r="K3" s="51"/>
      <c r="L3" s="17"/>
      <c r="M3" s="4"/>
      <c r="N3" s="4"/>
      <c r="O3" s="68"/>
      <c r="P3" s="97"/>
      <c r="Q3" s="98"/>
      <c r="R3" s="114"/>
      <c r="S3" s="139" t="s">
        <v>95</v>
      </c>
      <c r="T3" s="132" t="s">
        <v>13</v>
      </c>
      <c r="U3" s="165"/>
      <c r="V3" s="166"/>
      <c r="W3" s="165"/>
      <c r="X3" s="166"/>
      <c r="Y3" s="173"/>
      <c r="Z3" s="174"/>
    </row>
    <row r="4" spans="1:26" x14ac:dyDescent="0.3">
      <c r="A4" s="20">
        <v>6710</v>
      </c>
      <c r="B4" s="20" t="s">
        <v>96</v>
      </c>
      <c r="C4" s="17">
        <v>10000</v>
      </c>
      <c r="D4" s="17"/>
      <c r="E4" s="17">
        <v>10000</v>
      </c>
      <c r="F4" s="17"/>
      <c r="G4" s="17">
        <v>10000</v>
      </c>
      <c r="H4" s="17"/>
      <c r="I4" s="5">
        <v>53858</v>
      </c>
      <c r="J4" s="4"/>
      <c r="K4" s="51">
        <v>20000</v>
      </c>
      <c r="L4" s="17"/>
      <c r="M4" s="4"/>
      <c r="N4" s="4"/>
      <c r="O4" s="68">
        <v>10000</v>
      </c>
      <c r="P4" s="97"/>
      <c r="Q4" s="114">
        <v>10000</v>
      </c>
      <c r="R4" s="114"/>
      <c r="S4" s="140">
        <v>10000</v>
      </c>
      <c r="T4" s="141" t="s">
        <v>13</v>
      </c>
      <c r="U4" s="165">
        <v>10000</v>
      </c>
      <c r="V4" s="166"/>
      <c r="W4" s="165">
        <v>10000</v>
      </c>
      <c r="X4" s="166"/>
      <c r="Y4" s="173">
        <v>10000</v>
      </c>
      <c r="Z4" s="174"/>
    </row>
    <row r="5" spans="1:26" x14ac:dyDescent="0.3">
      <c r="A5" s="5">
        <v>6600</v>
      </c>
      <c r="B5" s="5" t="s">
        <v>28</v>
      </c>
      <c r="C5" s="13">
        <v>5000</v>
      </c>
      <c r="D5" s="13"/>
      <c r="E5" s="13"/>
      <c r="F5" s="13"/>
      <c r="G5" s="13"/>
      <c r="H5" s="13"/>
      <c r="I5" s="5">
        <v>-14966.5</v>
      </c>
      <c r="J5" s="4"/>
      <c r="K5" s="52"/>
      <c r="L5" s="13"/>
      <c r="M5" s="4"/>
      <c r="N5" s="4"/>
      <c r="O5" s="68">
        <v>20000</v>
      </c>
      <c r="P5" s="97"/>
      <c r="Q5" s="114"/>
      <c r="R5" s="114"/>
      <c r="S5" s="140">
        <v>25000</v>
      </c>
      <c r="T5" s="141" t="s">
        <v>13</v>
      </c>
      <c r="U5" s="165">
        <v>15000</v>
      </c>
      <c r="V5" s="166"/>
      <c r="W5" s="165">
        <v>15000</v>
      </c>
      <c r="X5" s="166"/>
      <c r="Y5" s="173">
        <v>15000</v>
      </c>
      <c r="Z5" s="174"/>
    </row>
    <row r="6" spans="1:26" x14ac:dyDescent="0.3">
      <c r="A6" s="20">
        <v>6860</v>
      </c>
      <c r="B6" s="5" t="s">
        <v>15</v>
      </c>
      <c r="C6" s="13">
        <v>15000</v>
      </c>
      <c r="D6" s="13"/>
      <c r="E6" s="13">
        <v>15000</v>
      </c>
      <c r="F6" s="13"/>
      <c r="G6" s="13">
        <v>10000</v>
      </c>
      <c r="H6" s="13"/>
      <c r="I6" s="4"/>
      <c r="J6" s="4"/>
      <c r="K6" s="52">
        <v>10000</v>
      </c>
      <c r="L6" s="13"/>
      <c r="M6" s="4"/>
      <c r="N6" s="4"/>
      <c r="O6" s="68">
        <v>10000</v>
      </c>
      <c r="P6" s="97"/>
      <c r="Q6" s="114"/>
      <c r="R6" s="114"/>
      <c r="S6" s="140">
        <v>15000</v>
      </c>
      <c r="T6" s="141" t="s">
        <v>13</v>
      </c>
      <c r="U6" s="165"/>
      <c r="V6" s="166"/>
      <c r="W6" s="165">
        <v>20000</v>
      </c>
      <c r="X6" s="166"/>
      <c r="Y6" s="173">
        <v>28000</v>
      </c>
      <c r="Z6" s="174"/>
    </row>
    <row r="7" spans="1:26" x14ac:dyDescent="0.3">
      <c r="A7" s="5">
        <v>6865</v>
      </c>
      <c r="B7" s="5" t="s">
        <v>16</v>
      </c>
      <c r="C7" s="13">
        <v>5000</v>
      </c>
      <c r="D7" s="13"/>
      <c r="E7" s="13">
        <v>5000</v>
      </c>
      <c r="F7" s="13"/>
      <c r="G7" s="13">
        <v>5000</v>
      </c>
      <c r="H7" s="13"/>
      <c r="I7" s="5">
        <v>-13030.53</v>
      </c>
      <c r="J7" s="4"/>
      <c r="K7" s="52">
        <v>10000</v>
      </c>
      <c r="L7" s="13"/>
      <c r="M7" s="4"/>
      <c r="N7" s="4"/>
      <c r="O7" s="68">
        <v>15000</v>
      </c>
      <c r="P7" s="97"/>
      <c r="Q7" s="114">
        <v>15000</v>
      </c>
      <c r="R7" s="114"/>
      <c r="S7" s="140">
        <v>15000</v>
      </c>
      <c r="T7" s="141" t="s">
        <v>13</v>
      </c>
      <c r="U7" s="165">
        <v>15000</v>
      </c>
      <c r="V7" s="166"/>
      <c r="W7" s="165">
        <v>10000</v>
      </c>
      <c r="X7" s="166"/>
      <c r="Y7" s="173">
        <v>10000</v>
      </c>
      <c r="Z7" s="174"/>
    </row>
    <row r="8" spans="1:26" x14ac:dyDescent="0.3">
      <c r="A8" s="20">
        <v>7500</v>
      </c>
      <c r="B8" s="5" t="s">
        <v>97</v>
      </c>
      <c r="C8" s="13">
        <v>6000</v>
      </c>
      <c r="D8" s="13"/>
      <c r="E8" s="13">
        <v>6000</v>
      </c>
      <c r="F8" s="13"/>
      <c r="G8" s="13">
        <v>6000</v>
      </c>
      <c r="H8" s="13"/>
      <c r="I8" s="5">
        <v>-11897</v>
      </c>
      <c r="J8" s="4"/>
      <c r="K8" s="52">
        <v>11000</v>
      </c>
      <c r="L8" s="13"/>
      <c r="M8" s="4"/>
      <c r="N8" s="4"/>
      <c r="O8" s="68">
        <v>12000</v>
      </c>
      <c r="P8" s="97"/>
      <c r="Q8" s="114">
        <v>13000</v>
      </c>
      <c r="R8" s="114"/>
      <c r="S8" s="140">
        <v>15000</v>
      </c>
      <c r="T8" s="141" t="s">
        <v>13</v>
      </c>
      <c r="U8" s="165">
        <v>15000</v>
      </c>
      <c r="V8" s="166"/>
      <c r="W8" s="165">
        <v>15000</v>
      </c>
      <c r="X8" s="166"/>
      <c r="Y8" s="173">
        <v>15000</v>
      </c>
      <c r="Z8" s="174"/>
    </row>
    <row r="9" spans="1:26" x14ac:dyDescent="0.3">
      <c r="A9" s="20">
        <v>3705</v>
      </c>
      <c r="B9" s="5" t="s">
        <v>98</v>
      </c>
      <c r="C9" s="13"/>
      <c r="D9" s="13"/>
      <c r="E9" s="13"/>
      <c r="F9" s="13"/>
      <c r="G9" s="13"/>
      <c r="H9" s="13"/>
      <c r="I9" s="4"/>
      <c r="J9" s="5">
        <v>2390.8200000000002</v>
      </c>
      <c r="K9" s="52"/>
      <c r="L9" s="13"/>
      <c r="M9" s="4"/>
      <c r="N9" s="4"/>
      <c r="O9" s="68"/>
      <c r="P9" s="68"/>
      <c r="Q9" s="114"/>
      <c r="R9" s="114"/>
      <c r="S9" s="140" t="s">
        <v>13</v>
      </c>
      <c r="T9" s="141" t="s">
        <v>13</v>
      </c>
      <c r="U9" s="165"/>
      <c r="V9" s="166"/>
      <c r="W9" s="165"/>
      <c r="X9" s="166"/>
      <c r="Y9" s="173"/>
      <c r="Z9" s="174"/>
    </row>
    <row r="10" spans="1:26" x14ac:dyDescent="0.3">
      <c r="A10" s="5">
        <v>4705</v>
      </c>
      <c r="B10" s="5" t="s">
        <v>18</v>
      </c>
      <c r="C10" s="13">
        <v>10000</v>
      </c>
      <c r="D10" s="13"/>
      <c r="E10" s="13">
        <v>10000</v>
      </c>
      <c r="F10" s="13"/>
      <c r="G10" s="13">
        <v>10000</v>
      </c>
      <c r="H10" s="13"/>
      <c r="I10" s="5">
        <v>-8647.2999999999993</v>
      </c>
      <c r="J10" s="4"/>
      <c r="K10" s="52">
        <v>10000</v>
      </c>
      <c r="L10" s="13"/>
      <c r="M10" s="4"/>
      <c r="N10" s="4"/>
      <c r="O10" s="68">
        <v>10000</v>
      </c>
      <c r="P10" s="68"/>
      <c r="Q10" s="114">
        <v>20000</v>
      </c>
      <c r="R10" s="114"/>
      <c r="S10" s="140">
        <v>30000</v>
      </c>
      <c r="T10" s="141" t="s">
        <v>13</v>
      </c>
      <c r="U10" s="165">
        <v>30000</v>
      </c>
      <c r="V10" s="166"/>
      <c r="W10" s="165">
        <v>15000</v>
      </c>
      <c r="X10" s="166"/>
      <c r="Y10" s="173">
        <v>15000</v>
      </c>
      <c r="Z10" s="174"/>
    </row>
    <row r="11" spans="1:26" x14ac:dyDescent="0.3">
      <c r="A11" s="20">
        <v>4706</v>
      </c>
      <c r="B11" s="5" t="s">
        <v>19</v>
      </c>
      <c r="C11" s="13"/>
      <c r="D11" s="13"/>
      <c r="E11" s="13"/>
      <c r="F11" s="13"/>
      <c r="G11" s="13"/>
      <c r="H11" s="13"/>
      <c r="I11" s="4"/>
      <c r="J11" s="4"/>
      <c r="K11" s="52"/>
      <c r="L11" s="13"/>
      <c r="M11" s="4"/>
      <c r="N11" s="4"/>
      <c r="O11" s="68"/>
      <c r="P11" s="68"/>
      <c r="Q11" s="114"/>
      <c r="R11" s="114"/>
      <c r="S11" s="140">
        <f>5*2500</f>
        <v>12500</v>
      </c>
      <c r="T11" s="141" t="s">
        <v>13</v>
      </c>
      <c r="U11" s="165">
        <v>20000</v>
      </c>
      <c r="V11" s="166"/>
      <c r="W11" s="165">
        <v>10000</v>
      </c>
      <c r="X11" s="166"/>
      <c r="Y11" s="173">
        <v>10000</v>
      </c>
      <c r="Z11" s="174"/>
    </row>
    <row r="12" spans="1:26" x14ac:dyDescent="0.3">
      <c r="A12" s="5">
        <v>6340</v>
      </c>
      <c r="B12" s="5" t="s">
        <v>20</v>
      </c>
      <c r="C12" s="13">
        <v>6000</v>
      </c>
      <c r="D12" s="13"/>
      <c r="E12" s="13">
        <v>6000</v>
      </c>
      <c r="F12" s="13"/>
      <c r="G12" s="13">
        <v>8000</v>
      </c>
      <c r="H12" s="13"/>
      <c r="I12" s="5">
        <v>-4853.75</v>
      </c>
      <c r="J12" s="4"/>
      <c r="K12" s="52">
        <v>8000</v>
      </c>
      <c r="L12" s="13"/>
      <c r="M12" s="4"/>
      <c r="N12" s="4"/>
      <c r="O12" s="68">
        <v>8000</v>
      </c>
      <c r="P12" s="68"/>
      <c r="Q12" s="114">
        <v>10000</v>
      </c>
      <c r="R12" s="114"/>
      <c r="S12" s="140">
        <v>10000</v>
      </c>
      <c r="T12" s="141" t="s">
        <v>13</v>
      </c>
      <c r="U12" s="165">
        <v>12000</v>
      </c>
      <c r="V12" s="166"/>
      <c r="W12" s="165">
        <v>12000</v>
      </c>
      <c r="X12" s="166"/>
      <c r="Y12" s="173">
        <v>12000</v>
      </c>
      <c r="Z12" s="174"/>
    </row>
    <row r="13" spans="1:26" x14ac:dyDescent="0.3">
      <c r="A13" s="20">
        <v>6690</v>
      </c>
      <c r="B13" s="5" t="s">
        <v>30</v>
      </c>
      <c r="C13" s="13">
        <v>10000</v>
      </c>
      <c r="D13" s="13"/>
      <c r="E13" s="13">
        <v>10000</v>
      </c>
      <c r="F13" s="13"/>
      <c r="G13" s="13">
        <v>10000</v>
      </c>
      <c r="H13" s="13"/>
      <c r="I13" s="5">
        <v>-64685.42</v>
      </c>
      <c r="J13" s="4"/>
      <c r="K13" s="52">
        <v>10000</v>
      </c>
      <c r="L13" s="13"/>
      <c r="M13" s="4"/>
      <c r="N13" s="4"/>
      <c r="O13" s="68">
        <v>10000</v>
      </c>
      <c r="P13" s="68"/>
      <c r="Q13" s="114">
        <v>10000</v>
      </c>
      <c r="R13" s="114"/>
      <c r="S13" s="140" t="s">
        <v>13</v>
      </c>
      <c r="T13" s="141" t="s">
        <v>13</v>
      </c>
      <c r="U13" s="165"/>
      <c r="V13" s="166"/>
      <c r="W13" s="165"/>
      <c r="X13" s="166"/>
      <c r="Y13" s="173"/>
      <c r="Z13" s="174"/>
    </row>
    <row r="14" spans="1:26" x14ac:dyDescent="0.3">
      <c r="A14" s="5">
        <v>6320</v>
      </c>
      <c r="B14" s="5" t="s">
        <v>99</v>
      </c>
      <c r="C14" s="13">
        <v>75000</v>
      </c>
      <c r="D14" s="13"/>
      <c r="E14" s="13">
        <v>75000</v>
      </c>
      <c r="F14" s="13"/>
      <c r="G14" s="13">
        <v>75000</v>
      </c>
      <c r="H14" s="13"/>
      <c r="I14" s="5">
        <v>-27500</v>
      </c>
      <c r="J14" s="4"/>
      <c r="K14" s="52">
        <v>75000</v>
      </c>
      <c r="L14" s="13"/>
      <c r="M14" s="4"/>
      <c r="N14" s="4"/>
      <c r="O14" s="68">
        <v>75000</v>
      </c>
      <c r="P14" s="68"/>
      <c r="Q14" s="114">
        <v>75000</v>
      </c>
      <c r="R14" s="114"/>
      <c r="S14" s="140">
        <v>75000</v>
      </c>
      <c r="T14" s="141" t="s">
        <v>13</v>
      </c>
      <c r="U14" s="165">
        <v>100000</v>
      </c>
      <c r="V14" s="166"/>
      <c r="W14" s="165">
        <v>90000</v>
      </c>
      <c r="X14" s="166"/>
      <c r="Y14" s="173">
        <v>90000</v>
      </c>
      <c r="Z14" s="174"/>
    </row>
    <row r="15" spans="1:26" x14ac:dyDescent="0.3">
      <c r="A15" s="20">
        <v>6321</v>
      </c>
      <c r="B15" s="5" t="s">
        <v>100</v>
      </c>
      <c r="C15" s="13"/>
      <c r="D15" s="13"/>
      <c r="E15" s="13"/>
      <c r="F15" s="13"/>
      <c r="G15" s="13"/>
      <c r="H15" s="13"/>
      <c r="I15" s="5"/>
      <c r="J15" s="4"/>
      <c r="K15" s="52"/>
      <c r="L15" s="13"/>
      <c r="M15" s="4"/>
      <c r="N15" s="4"/>
      <c r="O15" s="68"/>
      <c r="P15" s="68"/>
      <c r="Q15" s="114"/>
      <c r="R15" s="114"/>
      <c r="S15" s="140">
        <f>(11500+500)*12</f>
        <v>144000</v>
      </c>
      <c r="T15" s="141" t="s">
        <v>13</v>
      </c>
      <c r="U15" s="165">
        <v>144000</v>
      </c>
      <c r="V15" s="166"/>
      <c r="W15" s="165">
        <v>160000</v>
      </c>
      <c r="X15" s="166"/>
      <c r="Y15" s="173">
        <v>160000</v>
      </c>
      <c r="Z15" s="174"/>
    </row>
    <row r="16" spans="1:26" x14ac:dyDescent="0.3">
      <c r="A16" s="20">
        <v>3710</v>
      </c>
      <c r="B16" s="5" t="s">
        <v>22</v>
      </c>
      <c r="C16" s="13"/>
      <c r="D16" s="13">
        <v>70000</v>
      </c>
      <c r="E16" s="13"/>
      <c r="F16" s="13">
        <v>70000</v>
      </c>
      <c r="G16" s="13"/>
      <c r="H16" s="13">
        <v>75000</v>
      </c>
      <c r="I16" s="4"/>
      <c r="J16" s="5">
        <v>165601.39000000001</v>
      </c>
      <c r="K16" s="52"/>
      <c r="L16" s="13">
        <v>100000</v>
      </c>
      <c r="M16" s="4"/>
      <c r="N16" s="4"/>
      <c r="O16" s="68"/>
      <c r="P16" s="68">
        <v>100000</v>
      </c>
      <c r="Q16" s="114"/>
      <c r="R16" s="114">
        <v>100000</v>
      </c>
      <c r="S16" s="140" t="s">
        <v>13</v>
      </c>
      <c r="T16" s="141">
        <v>180000</v>
      </c>
      <c r="U16" s="165"/>
      <c r="V16" s="166">
        <v>200000</v>
      </c>
      <c r="W16" s="165"/>
      <c r="X16" s="166">
        <v>200000</v>
      </c>
      <c r="Y16" s="173"/>
      <c r="Z16" s="174">
        <v>230000</v>
      </c>
    </row>
    <row r="17" spans="1:26" x14ac:dyDescent="0.3">
      <c r="A17" s="5">
        <v>6601</v>
      </c>
      <c r="B17" s="5" t="s">
        <v>101</v>
      </c>
      <c r="C17" s="13">
        <v>20000</v>
      </c>
      <c r="D17" s="13"/>
      <c r="E17" s="13">
        <v>25000</v>
      </c>
      <c r="F17" s="13"/>
      <c r="G17" s="13">
        <v>25000</v>
      </c>
      <c r="H17" s="13"/>
      <c r="I17" s="5">
        <v>-49098.35</v>
      </c>
      <c r="J17" s="4"/>
      <c r="K17" s="52">
        <v>25000</v>
      </c>
      <c r="L17" s="13"/>
      <c r="M17" s="4"/>
      <c r="N17" s="4"/>
      <c r="O17" s="68">
        <v>25000</v>
      </c>
      <c r="P17" s="68"/>
      <c r="Q17" s="114">
        <v>35000</v>
      </c>
      <c r="R17" s="114"/>
      <c r="S17" s="140">
        <v>40000</v>
      </c>
      <c r="T17" s="141" t="s">
        <v>13</v>
      </c>
      <c r="U17" s="165">
        <v>45000</v>
      </c>
      <c r="V17" s="166"/>
      <c r="W17" s="165">
        <v>60000</v>
      </c>
      <c r="X17" s="166"/>
      <c r="Y17" s="173">
        <v>60000</v>
      </c>
      <c r="Z17" s="174"/>
    </row>
    <row r="18" spans="1:26" x14ac:dyDescent="0.3">
      <c r="A18" s="20">
        <v>6790</v>
      </c>
      <c r="B18" s="5" t="s">
        <v>102</v>
      </c>
      <c r="C18" s="13">
        <v>10000</v>
      </c>
      <c r="D18" s="13"/>
      <c r="E18" s="13">
        <v>10000</v>
      </c>
      <c r="F18" s="13"/>
      <c r="G18" s="13">
        <v>15000</v>
      </c>
      <c r="H18" s="13"/>
      <c r="I18" s="5">
        <v>-1438.81</v>
      </c>
      <c r="J18" s="4"/>
      <c r="K18" s="52">
        <v>15000</v>
      </c>
      <c r="L18" s="13"/>
      <c r="M18" s="4"/>
      <c r="N18" s="4"/>
      <c r="O18" s="68">
        <v>10000</v>
      </c>
      <c r="P18" s="68"/>
      <c r="Q18" s="114">
        <v>10000</v>
      </c>
      <c r="R18" s="114"/>
      <c r="S18" s="140">
        <v>10000</v>
      </c>
      <c r="T18" s="141" t="s">
        <v>13</v>
      </c>
      <c r="U18" s="165">
        <v>10000</v>
      </c>
      <c r="V18" s="166"/>
      <c r="W18" s="165">
        <v>10000</v>
      </c>
      <c r="X18" s="166"/>
      <c r="Y18" s="173">
        <v>10000</v>
      </c>
      <c r="Z18" s="174"/>
    </row>
    <row r="19" spans="1:26" x14ac:dyDescent="0.3">
      <c r="A19" s="5">
        <v>6940</v>
      </c>
      <c r="B19" s="5" t="s">
        <v>103</v>
      </c>
      <c r="C19" s="13"/>
      <c r="D19" s="13"/>
      <c r="E19" s="13"/>
      <c r="F19" s="13"/>
      <c r="G19" s="13"/>
      <c r="H19" s="13"/>
      <c r="I19" s="4"/>
      <c r="J19" s="4"/>
      <c r="K19" s="52"/>
      <c r="L19" s="13"/>
      <c r="M19" s="4"/>
      <c r="N19" s="4"/>
      <c r="O19" s="68"/>
      <c r="P19" s="68"/>
      <c r="Q19" s="114"/>
      <c r="R19" s="114"/>
      <c r="S19" s="140" t="s">
        <v>13</v>
      </c>
      <c r="T19" s="141" t="s">
        <v>13</v>
      </c>
      <c r="U19" s="165"/>
      <c r="V19" s="166"/>
      <c r="W19" s="165"/>
      <c r="X19" s="166"/>
      <c r="Y19" s="173"/>
      <c r="Z19" s="174"/>
    </row>
    <row r="20" spans="1:26" x14ac:dyDescent="0.3">
      <c r="A20" s="20">
        <v>3714</v>
      </c>
      <c r="B20" s="5" t="s">
        <v>104</v>
      </c>
      <c r="C20" s="49"/>
      <c r="D20" s="13">
        <v>120000</v>
      </c>
      <c r="E20" s="49"/>
      <c r="F20" s="13">
        <v>120000</v>
      </c>
      <c r="G20" s="49"/>
      <c r="H20" s="13">
        <v>125000</v>
      </c>
      <c r="I20" s="4"/>
      <c r="J20" s="5">
        <v>140360</v>
      </c>
      <c r="K20" s="49"/>
      <c r="L20" s="13">
        <v>140000</v>
      </c>
      <c r="M20" s="4"/>
      <c r="N20" s="4"/>
      <c r="O20" s="68"/>
      <c r="P20" s="68">
        <v>150000</v>
      </c>
      <c r="Q20" s="114"/>
      <c r="R20" s="114">
        <v>180000</v>
      </c>
      <c r="S20" s="140" t="s">
        <v>13</v>
      </c>
      <c r="T20" s="141">
        <v>170000</v>
      </c>
      <c r="U20" s="165"/>
      <c r="V20" s="166">
        <v>186000</v>
      </c>
      <c r="W20" s="165"/>
      <c r="X20" s="166">
        <v>180000</v>
      </c>
      <c r="Y20" s="173"/>
      <c r="Z20" s="174">
        <v>180000</v>
      </c>
    </row>
    <row r="21" spans="1:26" x14ac:dyDescent="0.3">
      <c r="A21" s="5">
        <v>3715</v>
      </c>
      <c r="B21" s="5" t="s">
        <v>105</v>
      </c>
      <c r="C21" s="13"/>
      <c r="D21" s="13">
        <v>4000</v>
      </c>
      <c r="E21" s="13"/>
      <c r="F21" s="13">
        <v>3000</v>
      </c>
      <c r="G21" s="13"/>
      <c r="H21" s="13">
        <v>3000</v>
      </c>
      <c r="I21" s="4"/>
      <c r="J21" s="4"/>
      <c r="K21" s="52"/>
      <c r="L21" s="13">
        <v>3000</v>
      </c>
      <c r="M21" s="4"/>
      <c r="N21" s="4"/>
      <c r="O21" s="68"/>
      <c r="P21" s="68" t="s">
        <v>106</v>
      </c>
      <c r="Q21" s="114"/>
      <c r="R21" s="114"/>
      <c r="S21" s="140" t="s">
        <v>13</v>
      </c>
      <c r="T21" s="141" t="s">
        <v>13</v>
      </c>
      <c r="U21" s="165"/>
      <c r="V21" s="166"/>
      <c r="W21" s="165"/>
      <c r="X21" s="166">
        <v>3500</v>
      </c>
      <c r="Y21" s="173"/>
      <c r="Z21" s="174">
        <v>3500</v>
      </c>
    </row>
    <row r="22" spans="1:26" x14ac:dyDescent="0.3">
      <c r="A22" s="20">
        <v>8050</v>
      </c>
      <c r="B22" s="5" t="s">
        <v>107</v>
      </c>
      <c r="C22" s="13"/>
      <c r="D22" s="13">
        <v>6000</v>
      </c>
      <c r="E22" s="13"/>
      <c r="F22" s="13">
        <v>6000</v>
      </c>
      <c r="G22" s="13"/>
      <c r="H22" s="13">
        <v>6000</v>
      </c>
      <c r="I22" s="4"/>
      <c r="J22" s="4"/>
      <c r="K22" s="52"/>
      <c r="L22" s="13">
        <v>6000</v>
      </c>
      <c r="M22" s="4"/>
      <c r="N22" s="4"/>
      <c r="O22" s="68"/>
      <c r="P22" s="68">
        <v>6000</v>
      </c>
      <c r="Q22" s="114"/>
      <c r="R22" s="114">
        <v>3000</v>
      </c>
      <c r="S22" s="140" t="s">
        <v>13</v>
      </c>
      <c r="T22" s="141">
        <v>4000</v>
      </c>
      <c r="U22" s="165"/>
      <c r="V22" s="166">
        <v>10000</v>
      </c>
      <c r="W22" s="165"/>
      <c r="X22" s="166">
        <v>10000</v>
      </c>
      <c r="Y22" s="173"/>
      <c r="Z22" s="174">
        <v>10000</v>
      </c>
    </row>
    <row r="23" spans="1:26" x14ac:dyDescent="0.3">
      <c r="A23" s="20">
        <v>7770</v>
      </c>
      <c r="B23" s="5" t="s">
        <v>108</v>
      </c>
      <c r="C23" s="13"/>
      <c r="D23" s="13"/>
      <c r="E23" s="13"/>
      <c r="F23" s="13"/>
      <c r="G23" s="13"/>
      <c r="H23" s="13"/>
      <c r="I23" s="4">
        <v>-9081.5</v>
      </c>
      <c r="J23" s="4"/>
      <c r="K23" s="52"/>
      <c r="L23" s="13"/>
      <c r="M23" s="4"/>
      <c r="N23" s="4"/>
      <c r="O23" s="68">
        <v>2000</v>
      </c>
      <c r="P23" s="68"/>
      <c r="Q23" s="114">
        <v>2000</v>
      </c>
      <c r="R23" s="114"/>
      <c r="S23" s="140">
        <v>3000</v>
      </c>
      <c r="T23" s="141" t="s">
        <v>13</v>
      </c>
      <c r="U23" s="165">
        <v>3000</v>
      </c>
      <c r="V23" s="166"/>
      <c r="W23" s="165">
        <v>3000</v>
      </c>
      <c r="X23" s="166"/>
      <c r="Y23" s="173">
        <v>3000</v>
      </c>
      <c r="Z23" s="174"/>
    </row>
    <row r="24" spans="1:26" x14ac:dyDescent="0.3">
      <c r="A24" s="5">
        <v>6390</v>
      </c>
      <c r="B24" s="4" t="s">
        <v>109</v>
      </c>
      <c r="C24" s="13">
        <v>8000</v>
      </c>
      <c r="D24" s="13"/>
      <c r="E24" s="13">
        <v>8000</v>
      </c>
      <c r="F24" s="13"/>
      <c r="G24" s="13">
        <v>8000</v>
      </c>
      <c r="H24" s="13"/>
      <c r="I24" s="4"/>
      <c r="J24" s="4"/>
      <c r="K24" s="52">
        <v>8000</v>
      </c>
      <c r="L24" s="13"/>
      <c r="M24" s="4"/>
      <c r="N24" s="4"/>
      <c r="O24" s="68">
        <v>8000</v>
      </c>
      <c r="P24" s="68"/>
      <c r="Q24" s="114">
        <v>5000</v>
      </c>
      <c r="R24" s="114"/>
      <c r="S24" s="140">
        <v>0</v>
      </c>
      <c r="T24" s="141" t="s">
        <v>13</v>
      </c>
      <c r="U24" s="165"/>
      <c r="V24" s="166"/>
      <c r="W24" s="165"/>
      <c r="X24" s="166"/>
      <c r="Y24" s="173"/>
      <c r="Z24" s="174"/>
    </row>
    <row r="25" spans="1:26" x14ac:dyDescent="0.3">
      <c r="A25" s="20">
        <v>6000</v>
      </c>
      <c r="B25" s="4" t="s">
        <v>110</v>
      </c>
      <c r="C25" s="13"/>
      <c r="D25" s="13"/>
      <c r="E25" s="13"/>
      <c r="F25" s="13"/>
      <c r="G25" s="13"/>
      <c r="H25" s="13"/>
      <c r="I25" s="4"/>
      <c r="J25" s="4"/>
      <c r="K25" s="52">
        <v>101000</v>
      </c>
      <c r="L25" s="13"/>
      <c r="M25" s="4"/>
      <c r="N25" s="4"/>
      <c r="O25" s="68">
        <v>60000</v>
      </c>
      <c r="P25" s="68"/>
      <c r="Q25" s="114">
        <v>50000</v>
      </c>
      <c r="R25" s="114"/>
      <c r="S25" s="140">
        <v>65000</v>
      </c>
      <c r="T25" s="141" t="s">
        <v>13</v>
      </c>
      <c r="U25" s="165">
        <v>140000</v>
      </c>
      <c r="V25" s="166"/>
      <c r="W25" s="165">
        <v>60000</v>
      </c>
      <c r="X25" s="166"/>
      <c r="Y25" s="173">
        <v>60000</v>
      </c>
      <c r="Z25" s="174"/>
    </row>
    <row r="26" spans="1:26" x14ac:dyDescent="0.3">
      <c r="A26" s="20">
        <v>6705</v>
      </c>
      <c r="B26" s="4" t="s">
        <v>111</v>
      </c>
      <c r="C26" s="13">
        <v>20000</v>
      </c>
      <c r="D26" s="13"/>
      <c r="E26" s="13">
        <v>35000</v>
      </c>
      <c r="F26" s="13"/>
      <c r="G26" s="13">
        <v>35000</v>
      </c>
      <c r="H26" s="13"/>
      <c r="I26" s="5">
        <v>-1901</v>
      </c>
      <c r="J26" s="4"/>
      <c r="K26" s="52">
        <v>35000</v>
      </c>
      <c r="L26" s="13"/>
      <c r="M26" s="4"/>
      <c r="N26" s="4"/>
      <c r="O26" s="68">
        <v>15000</v>
      </c>
      <c r="P26" s="68"/>
      <c r="Q26" s="114">
        <v>15000</v>
      </c>
      <c r="R26" s="114"/>
      <c r="S26" s="140">
        <v>8000</v>
      </c>
      <c r="T26" s="141" t="s">
        <v>13</v>
      </c>
      <c r="U26" s="165">
        <v>8000</v>
      </c>
      <c r="V26" s="166"/>
      <c r="W26" s="165">
        <v>8000</v>
      </c>
      <c r="X26" s="166"/>
      <c r="Y26" s="173">
        <v>8000</v>
      </c>
      <c r="Z26" s="174"/>
    </row>
    <row r="27" spans="1:26" ht="15" thickBot="1" x14ac:dyDescent="0.35">
      <c r="A27"/>
      <c r="C27" s="14">
        <f t="shared" ref="C27:H27" si="0">SUM(C3:C26)</f>
        <v>210000</v>
      </c>
      <c r="D27" s="14">
        <f t="shared" si="0"/>
        <v>200000</v>
      </c>
      <c r="E27" s="14">
        <f t="shared" si="0"/>
        <v>225000</v>
      </c>
      <c r="F27" s="14">
        <f t="shared" si="0"/>
        <v>199000</v>
      </c>
      <c r="G27" s="14">
        <f t="shared" si="0"/>
        <v>217000</v>
      </c>
      <c r="H27" s="14">
        <f t="shared" si="0"/>
        <v>209000</v>
      </c>
      <c r="I27" s="1">
        <f>SUM(I3:I26)</f>
        <v>-153242.16</v>
      </c>
      <c r="J27" s="1">
        <f t="shared" ref="J27:P27" si="1">SUM(J3:J26)</f>
        <v>323352.21000000002</v>
      </c>
      <c r="K27" s="1">
        <f t="shared" si="1"/>
        <v>338000</v>
      </c>
      <c r="L27" s="1">
        <f t="shared" si="1"/>
        <v>249000</v>
      </c>
      <c r="M27" s="1">
        <f t="shared" si="1"/>
        <v>0</v>
      </c>
      <c r="N27" s="1">
        <f t="shared" si="1"/>
        <v>0</v>
      </c>
      <c r="O27" s="99">
        <f>SUM(O3:O26)</f>
        <v>290000</v>
      </c>
      <c r="P27" s="99">
        <f t="shared" si="1"/>
        <v>256000</v>
      </c>
      <c r="Q27" s="99">
        <f>SUM(Q3:Q26)</f>
        <v>270000</v>
      </c>
      <c r="R27" s="99">
        <f>SUM(R3:R26)</f>
        <v>283000</v>
      </c>
      <c r="S27" s="142">
        <f t="shared" ref="S27:V27" si="2">SUM(S8:S26)</f>
        <v>412500</v>
      </c>
      <c r="T27" s="142">
        <f t="shared" si="2"/>
        <v>354000</v>
      </c>
      <c r="U27" s="142">
        <f t="shared" si="2"/>
        <v>527000</v>
      </c>
      <c r="V27" s="142">
        <f t="shared" si="2"/>
        <v>396000</v>
      </c>
      <c r="W27" s="176">
        <f>SUM(W3:W26)</f>
        <v>498000</v>
      </c>
      <c r="X27" s="176">
        <f>SUM(X3:X26)</f>
        <v>393500</v>
      </c>
      <c r="Y27" s="175">
        <f>SUM(Y2:Y26)</f>
        <v>506000</v>
      </c>
      <c r="Z27" s="129">
        <f>SUM(Z2:Z26)</f>
        <v>423500</v>
      </c>
    </row>
    <row r="28" spans="1:26" ht="15" thickTop="1" x14ac:dyDescent="0.3">
      <c r="A28"/>
    </row>
    <row r="29" spans="1:26" x14ac:dyDescent="0.3">
      <c r="A29"/>
    </row>
    <row r="30" spans="1:26" x14ac:dyDescent="0.3">
      <c r="A30"/>
    </row>
    <row r="31" spans="1:26" x14ac:dyDescent="0.3">
      <c r="A31"/>
    </row>
    <row r="32" spans="1:26" x14ac:dyDescent="0.3">
      <c r="A32"/>
    </row>
    <row r="33" spans="1:1" x14ac:dyDescent="0.3">
      <c r="A33"/>
    </row>
    <row r="34" spans="1:1" x14ac:dyDescent="0.3">
      <c r="A34"/>
    </row>
    <row r="35" spans="1:1" x14ac:dyDescent="0.3">
      <c r="A35"/>
    </row>
    <row r="36" spans="1:1" x14ac:dyDescent="0.3">
      <c r="A36"/>
    </row>
    <row r="37" spans="1:1" x14ac:dyDescent="0.3">
      <c r="A37"/>
    </row>
  </sheetData>
  <customSheetViews>
    <customSheetView guid="{3E1BC525-81FE-4F59-8555-6B8F39CAE65A}">
      <selection activeCell="F4" sqref="F4"/>
      <pageMargins left="0" right="0" top="0" bottom="0" header="0" footer="0"/>
    </customSheetView>
  </customSheetViews>
  <mergeCells count="12">
    <mergeCell ref="M1:N1"/>
    <mergeCell ref="O1:P1"/>
    <mergeCell ref="C1:D1"/>
    <mergeCell ref="E1:F1"/>
    <mergeCell ref="G1:H1"/>
    <mergeCell ref="K1:L1"/>
    <mergeCell ref="I1:J1"/>
    <mergeCell ref="Y1:Z1"/>
    <mergeCell ref="W1:X1"/>
    <mergeCell ref="U1:V1"/>
    <mergeCell ref="S1:T1"/>
    <mergeCell ref="Q1:R1"/>
  </mergeCells>
  <phoneticPr fontId="8" type="noConversion"/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172"/>
  <sheetViews>
    <sheetView tabSelected="1" topLeftCell="S155" zoomScale="115" zoomScaleNormal="115" workbookViewId="0">
      <selection activeCell="AC175" sqref="AC175:AH175"/>
    </sheetView>
  </sheetViews>
  <sheetFormatPr baseColWidth="10" defaultColWidth="8.88671875" defaultRowHeight="14.4" x14ac:dyDescent="0.3"/>
  <cols>
    <col min="1" max="1" width="20.88671875" bestFit="1" customWidth="1"/>
    <col min="2" max="2" width="45.5546875" customWidth="1"/>
    <col min="3" max="3" width="10.5546875" hidden="1" customWidth="1"/>
    <col min="4" max="4" width="8.88671875" hidden="1" customWidth="1"/>
    <col min="5" max="5" width="10.5546875" hidden="1" customWidth="1"/>
    <col min="6" max="6" width="8.88671875" hidden="1" customWidth="1"/>
    <col min="7" max="7" width="15.44140625" hidden="1" customWidth="1"/>
    <col min="8" max="10" width="16.6640625" hidden="1" customWidth="1"/>
    <col min="11" max="14" width="16.6640625" style="62" hidden="1" customWidth="1"/>
    <col min="15" max="16" width="19.88671875" style="101" hidden="1" customWidth="1"/>
    <col min="17" max="20" width="19.88671875" style="101" customWidth="1"/>
    <col min="21" max="22" width="19.88671875" customWidth="1"/>
  </cols>
  <sheetData>
    <row r="1" spans="1:22" s="9" customFormat="1" ht="16.2" thickBot="1" x14ac:dyDescent="0.35">
      <c r="A1" s="9" t="s">
        <v>112</v>
      </c>
      <c r="K1" s="71"/>
      <c r="L1" s="71"/>
      <c r="M1" s="71"/>
      <c r="N1" s="71"/>
      <c r="O1" s="143"/>
      <c r="P1" s="143"/>
      <c r="Q1" s="143"/>
      <c r="R1" s="143"/>
      <c r="S1" s="143"/>
      <c r="T1" s="143"/>
    </row>
    <row r="2" spans="1:22" x14ac:dyDescent="0.3">
      <c r="A2" s="6" t="s">
        <v>0</v>
      </c>
      <c r="B2" s="33"/>
      <c r="C2" s="183" t="s">
        <v>93</v>
      </c>
      <c r="D2" s="184"/>
      <c r="E2" s="183" t="s">
        <v>94</v>
      </c>
      <c r="F2" s="184"/>
      <c r="G2" s="183" t="s">
        <v>1</v>
      </c>
      <c r="H2" s="184"/>
      <c r="I2" s="183" t="s">
        <v>3</v>
      </c>
      <c r="J2" s="184"/>
      <c r="K2" s="179" t="s">
        <v>5</v>
      </c>
      <c r="L2" s="180"/>
      <c r="M2" s="179" t="s">
        <v>6</v>
      </c>
      <c r="N2" s="180"/>
      <c r="O2" s="179" t="s">
        <v>7</v>
      </c>
      <c r="P2" s="180"/>
      <c r="Q2" s="179" t="s">
        <v>8</v>
      </c>
      <c r="R2" s="180"/>
      <c r="S2" s="179" t="s">
        <v>9</v>
      </c>
      <c r="T2" s="180"/>
      <c r="U2" s="177" t="s">
        <v>119</v>
      </c>
      <c r="V2" s="178"/>
    </row>
    <row r="3" spans="1:22" x14ac:dyDescent="0.3">
      <c r="A3" s="8"/>
      <c r="B3" s="16"/>
      <c r="C3" s="22" t="s">
        <v>10</v>
      </c>
      <c r="D3" s="23" t="s">
        <v>11</v>
      </c>
      <c r="E3" s="22" t="s">
        <v>10</v>
      </c>
      <c r="F3" s="23" t="s">
        <v>11</v>
      </c>
      <c r="G3" s="22" t="s">
        <v>10</v>
      </c>
      <c r="H3" s="23" t="s">
        <v>11</v>
      </c>
      <c r="I3" s="22" t="s">
        <v>10</v>
      </c>
      <c r="J3" s="23" t="s">
        <v>11</v>
      </c>
      <c r="K3" s="72" t="s">
        <v>10</v>
      </c>
      <c r="L3" s="73" t="s">
        <v>11</v>
      </c>
      <c r="M3" s="72" t="s">
        <v>10</v>
      </c>
      <c r="N3" s="73" t="s">
        <v>11</v>
      </c>
      <c r="O3" s="72" t="s">
        <v>10</v>
      </c>
      <c r="P3" s="73" t="s">
        <v>11</v>
      </c>
      <c r="Q3" s="72" t="s">
        <v>10</v>
      </c>
      <c r="R3" s="73" t="s">
        <v>11</v>
      </c>
      <c r="S3" s="72" t="s">
        <v>10</v>
      </c>
      <c r="T3" s="73" t="s">
        <v>11</v>
      </c>
      <c r="U3" s="116" t="s">
        <v>10</v>
      </c>
      <c r="V3" s="117" t="s">
        <v>11</v>
      </c>
    </row>
    <row r="4" spans="1:22" x14ac:dyDescent="0.3">
      <c r="A4" s="38">
        <f>'Ungdomsutvalget-100'!A3</f>
        <v>4100</v>
      </c>
      <c r="B4" s="38" t="str">
        <f>'Ungdomsutvalget-100'!B3</f>
        <v>Ungdomsutvalget Adm. kostnader</v>
      </c>
      <c r="C4" s="38" t="e">
        <f>'Ungdomsutvalget-100'!#REF!</f>
        <v>#REF!</v>
      </c>
      <c r="D4" s="39" t="e">
        <f>'Ungdomsutvalget-100'!#REF!</f>
        <v>#REF!</v>
      </c>
      <c r="E4" s="38" t="e">
        <f>'Ungdomsutvalget-100'!#REF!</f>
        <v>#REF!</v>
      </c>
      <c r="F4" s="39" t="e">
        <f>'Ungdomsutvalget-100'!#REF!</f>
        <v>#REF!</v>
      </c>
      <c r="G4" s="38">
        <f>'Ungdomsutvalget-100'!C3</f>
        <v>1000</v>
      </c>
      <c r="H4" s="39">
        <f>'Ungdomsutvalget-100'!D3</f>
        <v>0</v>
      </c>
      <c r="I4" s="38">
        <f>'Ungdomsutvalget-100'!G3</f>
        <v>1000</v>
      </c>
      <c r="J4" s="39">
        <f>'Ungdomsutvalget-100'!H3</f>
        <v>0</v>
      </c>
      <c r="K4" s="74">
        <f>'Ungdomsutvalget-100'!K3</f>
        <v>1000</v>
      </c>
      <c r="L4" s="75">
        <f>'Ungdomsutvalget-100'!L3</f>
        <v>0</v>
      </c>
      <c r="M4" s="74">
        <f>'Ungdomsutvalget-100'!M3</f>
        <v>2000</v>
      </c>
      <c r="N4" s="75">
        <f>'Ungdomsutvalget-100'!N3</f>
        <v>0</v>
      </c>
      <c r="O4" s="74">
        <f>'Ungdomsutvalget-100'!O3</f>
        <v>1000</v>
      </c>
      <c r="P4" s="75" t="str">
        <f>'Ungdomsutvalget-100'!P3</f>
        <v xml:space="preserve"> kr -   </v>
      </c>
      <c r="Q4" s="74">
        <f>'Ungdomsutvalget-100'!Q3</f>
        <v>1500</v>
      </c>
      <c r="R4" s="75">
        <f>'Ungdomsutvalget-100'!R3</f>
        <v>0</v>
      </c>
      <c r="S4" s="74"/>
      <c r="T4" s="75">
        <f>'Ungdomsutvalget-100'!T3</f>
        <v>0</v>
      </c>
      <c r="U4" s="118">
        <f>'Ungdomsutvalget-100'!U3</f>
        <v>0</v>
      </c>
      <c r="V4" s="118">
        <f>'Ungdomsutvalget-100'!V3</f>
        <v>0</v>
      </c>
    </row>
    <row r="5" spans="1:22" x14ac:dyDescent="0.3">
      <c r="A5" s="38">
        <f>'Ungdomsutvalget-100'!A4</f>
        <v>4101</v>
      </c>
      <c r="B5" s="36"/>
      <c r="C5" s="38" t="e">
        <f>'Ungdomsutvalget-100'!#REF!</f>
        <v>#REF!</v>
      </c>
      <c r="D5" s="39" t="e">
        <f>'Ungdomsutvalget-100'!#REF!</f>
        <v>#REF!</v>
      </c>
      <c r="E5" s="38" t="e">
        <f>'Ungdomsutvalget-100'!#REF!</f>
        <v>#REF!</v>
      </c>
      <c r="F5" s="39" t="e">
        <f>'Ungdomsutvalget-100'!#REF!</f>
        <v>#REF!</v>
      </c>
      <c r="G5" s="38">
        <f>'Ungdomsutvalget-100'!C4</f>
        <v>0</v>
      </c>
      <c r="H5" s="39">
        <f>'Ungdomsutvalget-100'!D4</f>
        <v>0</v>
      </c>
      <c r="I5" s="38">
        <f>'Ungdomsutvalget-100'!G4</f>
        <v>0</v>
      </c>
      <c r="J5" s="39">
        <f>'Ungdomsutvalget-100'!H4</f>
        <v>0</v>
      </c>
      <c r="K5" s="74">
        <f>'Ungdomsutvalget-100'!K4</f>
        <v>0</v>
      </c>
      <c r="L5" s="75">
        <f>'Ungdomsutvalget-100'!L4</f>
        <v>0</v>
      </c>
      <c r="M5" s="74">
        <f>'Ungdomsutvalget-100'!M4</f>
        <v>0</v>
      </c>
      <c r="N5" s="75">
        <f>'Ungdomsutvalget-100'!N4</f>
        <v>0</v>
      </c>
      <c r="O5" s="74" t="str">
        <f>'Ungdomsutvalget-100'!O4</f>
        <v xml:space="preserve"> kr -   </v>
      </c>
      <c r="P5" s="75" t="str">
        <f>'Ungdomsutvalget-100'!P4</f>
        <v xml:space="preserve"> kr -   </v>
      </c>
      <c r="Q5" s="74">
        <f>'Ungdomsutvalget-100'!Q4</f>
        <v>0</v>
      </c>
      <c r="R5" s="75">
        <f>'Ungdomsutvalget-100'!R4</f>
        <v>0</v>
      </c>
      <c r="S5" s="74">
        <f>'Ungdomsutvalget-100'!S4</f>
        <v>0</v>
      </c>
      <c r="T5" s="75">
        <f>'Ungdomsutvalget-100'!T4</f>
        <v>0</v>
      </c>
      <c r="U5" s="118">
        <f>'Ungdomsutvalget-100'!U4</f>
        <v>0</v>
      </c>
      <c r="V5" s="118">
        <f>'Ungdomsutvalget-100'!V4</f>
        <v>0</v>
      </c>
    </row>
    <row r="6" spans="1:22" x14ac:dyDescent="0.3">
      <c r="A6" s="38">
        <f>'Ungdomsutvalget-100'!A5</f>
        <v>4102</v>
      </c>
      <c r="B6" s="38" t="str">
        <f>'Ungdomsutvalget-100'!B5</f>
        <v>Dugnad, vedlikehold</v>
      </c>
      <c r="C6" s="38" t="e">
        <f>'Ungdomsutvalget-100'!#REF!</f>
        <v>#REF!</v>
      </c>
      <c r="D6" s="39" t="e">
        <f>'Ungdomsutvalget-100'!#REF!</f>
        <v>#REF!</v>
      </c>
      <c r="E6" s="38" t="e">
        <f>'Ungdomsutvalget-100'!#REF!</f>
        <v>#REF!</v>
      </c>
      <c r="F6" s="39" t="e">
        <f>'Ungdomsutvalget-100'!#REF!</f>
        <v>#REF!</v>
      </c>
      <c r="G6" s="38">
        <f>'Ungdomsutvalget-100'!C5</f>
        <v>4000</v>
      </c>
      <c r="H6" s="39">
        <f>'Ungdomsutvalget-100'!D5</f>
        <v>0</v>
      </c>
      <c r="I6" s="38">
        <f>'Ungdomsutvalget-100'!G5</f>
        <v>4000</v>
      </c>
      <c r="J6" s="39">
        <f>'Ungdomsutvalget-100'!H5</f>
        <v>0</v>
      </c>
      <c r="K6" s="74">
        <f>'Ungdomsutvalget-100'!K5</f>
        <v>1000</v>
      </c>
      <c r="L6" s="75">
        <f>'Ungdomsutvalget-100'!L5</f>
        <v>0</v>
      </c>
      <c r="M6" s="74">
        <f>'Ungdomsutvalget-100'!M5</f>
        <v>5000</v>
      </c>
      <c r="N6" s="75">
        <f>'Ungdomsutvalget-100'!N5</f>
        <v>0</v>
      </c>
      <c r="O6" s="74" t="str">
        <f>'Ungdomsutvalget-100'!O5</f>
        <v xml:space="preserve"> kr -   </v>
      </c>
      <c r="P6" s="75" t="str">
        <f>'Ungdomsutvalget-100'!P5</f>
        <v xml:space="preserve"> kr -   </v>
      </c>
      <c r="Q6" s="74">
        <f>'Ungdomsutvalget-100'!Q5</f>
        <v>0</v>
      </c>
      <c r="R6" s="75">
        <f>'Ungdomsutvalget-100'!R5</f>
        <v>0</v>
      </c>
      <c r="S6" s="74">
        <f>'Ungdomsutvalget-100'!S5</f>
        <v>0</v>
      </c>
      <c r="T6" s="75">
        <f>'Ungdomsutvalget-100'!T5</f>
        <v>0</v>
      </c>
      <c r="U6" s="118">
        <f>'Ungdomsutvalget-100'!U5</f>
        <v>0</v>
      </c>
      <c r="V6" s="118">
        <f>'Ungdomsutvalget-100'!V5</f>
        <v>0</v>
      </c>
    </row>
    <row r="7" spans="1:22" x14ac:dyDescent="0.3">
      <c r="A7" s="38">
        <f>'Ungdomsutvalget-100'!A6</f>
        <v>4103</v>
      </c>
      <c r="B7" s="38" t="str">
        <f>'Ungdomsutvalget-100'!B6</f>
        <v>Kurs/instruksjon</v>
      </c>
      <c r="C7" s="38" t="e">
        <f>'Ungdomsutvalget-100'!#REF!</f>
        <v>#REF!</v>
      </c>
      <c r="D7" s="39" t="e">
        <f>'Ungdomsutvalget-100'!#REF!</f>
        <v>#REF!</v>
      </c>
      <c r="E7" s="38" t="e">
        <f>'Ungdomsutvalget-100'!#REF!</f>
        <v>#REF!</v>
      </c>
      <c r="F7" s="39" t="e">
        <f>'Ungdomsutvalget-100'!#REF!</f>
        <v>#REF!</v>
      </c>
      <c r="G7" s="38">
        <f>'Ungdomsutvalget-100'!C6</f>
        <v>4000</v>
      </c>
      <c r="H7" s="39">
        <f>'Ungdomsutvalget-100'!D6</f>
        <v>0</v>
      </c>
      <c r="I7" s="38">
        <f>'Ungdomsutvalget-100'!G6</f>
        <v>0</v>
      </c>
      <c r="J7" s="39">
        <f>'Ungdomsutvalget-100'!H6</f>
        <v>0</v>
      </c>
      <c r="K7" s="74">
        <f>'Ungdomsutvalget-100'!K6</f>
        <v>7000</v>
      </c>
      <c r="L7" s="75">
        <f>'Ungdomsutvalget-100'!L6</f>
        <v>0</v>
      </c>
      <c r="M7" s="74">
        <f>'Ungdomsutvalget-100'!M6</f>
        <v>5000</v>
      </c>
      <c r="N7" s="75">
        <f>'Ungdomsutvalget-100'!N6</f>
        <v>0</v>
      </c>
      <c r="O7" s="74" t="str">
        <f>'Ungdomsutvalget-100'!O6</f>
        <v xml:space="preserve"> kr -   </v>
      </c>
      <c r="P7" s="75" t="str">
        <f>'Ungdomsutvalget-100'!P6</f>
        <v xml:space="preserve"> kr -   </v>
      </c>
      <c r="Q7" s="74">
        <f>'Ungdomsutvalget-100'!Q6</f>
        <v>0</v>
      </c>
      <c r="R7" s="75">
        <f>'Ungdomsutvalget-100'!R6</f>
        <v>0</v>
      </c>
      <c r="S7" s="74">
        <f>'Ungdomsutvalget-100'!S6</f>
        <v>0</v>
      </c>
      <c r="T7" s="75">
        <f>'Ungdomsutvalget-100'!T6</f>
        <v>0</v>
      </c>
      <c r="U7" s="118">
        <f>'Ungdomsutvalget-100'!U6</f>
        <v>0</v>
      </c>
      <c r="V7" s="118">
        <f>'Ungdomsutvalget-100'!V6</f>
        <v>0</v>
      </c>
    </row>
    <row r="8" spans="1:22" x14ac:dyDescent="0.3">
      <c r="A8" s="38">
        <f>'Ungdomsutvalget-100'!A7</f>
        <v>4104</v>
      </c>
      <c r="B8" s="38" t="str">
        <f>'Ungdomsutvalget-100'!B7</f>
        <v>Bevertning. Møter</v>
      </c>
      <c r="C8" s="38" t="e">
        <f>'Ungdomsutvalget-100'!#REF!</f>
        <v>#REF!</v>
      </c>
      <c r="D8" s="39" t="e">
        <f>'Ungdomsutvalget-100'!#REF!</f>
        <v>#REF!</v>
      </c>
      <c r="E8" s="38" t="e">
        <f>'Ungdomsutvalget-100'!#REF!</f>
        <v>#REF!</v>
      </c>
      <c r="F8" s="39" t="e">
        <f>'Ungdomsutvalget-100'!#REF!</f>
        <v>#REF!</v>
      </c>
      <c r="G8" s="38">
        <f>'Ungdomsutvalget-100'!C7</f>
        <v>500</v>
      </c>
      <c r="H8" s="39">
        <f>'Ungdomsutvalget-100'!D7</f>
        <v>0</v>
      </c>
      <c r="I8" s="38">
        <f>'Ungdomsutvalget-100'!G7</f>
        <v>0</v>
      </c>
      <c r="J8" s="39">
        <f>'Ungdomsutvalget-100'!H7</f>
        <v>0</v>
      </c>
      <c r="K8" s="74">
        <f>'Ungdomsutvalget-100'!K7</f>
        <v>2000</v>
      </c>
      <c r="L8" s="75">
        <f>'Ungdomsutvalget-100'!L7</f>
        <v>0</v>
      </c>
      <c r="M8" s="74">
        <f>'Ungdomsutvalget-100'!M7</f>
        <v>1500</v>
      </c>
      <c r="N8" s="75">
        <f>'Ungdomsutvalget-100'!N7</f>
        <v>0</v>
      </c>
      <c r="O8" s="74">
        <f>'Ungdomsutvalget-100'!O7</f>
        <v>1000</v>
      </c>
      <c r="P8" s="75" t="str">
        <f>'Ungdomsutvalget-100'!P7</f>
        <v xml:space="preserve"> kr -   </v>
      </c>
      <c r="Q8" s="74">
        <f>'Ungdomsutvalget-100'!Q7</f>
        <v>1000</v>
      </c>
      <c r="R8" s="75">
        <f>'Ungdomsutvalget-100'!R7</f>
        <v>0</v>
      </c>
      <c r="S8" s="74">
        <v>1500</v>
      </c>
      <c r="T8" s="75">
        <f>'Ungdomsutvalget-100'!T7</f>
        <v>0</v>
      </c>
      <c r="U8" s="118">
        <f>'Ungdomsutvalget-100'!U7</f>
        <v>1500</v>
      </c>
      <c r="V8" s="118">
        <f>'Ungdomsutvalget-100'!V7</f>
        <v>0</v>
      </c>
    </row>
    <row r="9" spans="1:22" x14ac:dyDescent="0.3">
      <c r="A9" s="38">
        <f>'Ungdomsutvalget-100'!A8</f>
        <v>4105</v>
      </c>
      <c r="B9" s="38" t="str">
        <f>'Ungdomsutvalget-100'!B8</f>
        <v>Arrangement for kulturuka i Rælingen</v>
      </c>
      <c r="C9" s="38" t="e">
        <f>'Ungdomsutvalget-100'!#REF!</f>
        <v>#REF!</v>
      </c>
      <c r="D9" s="39" t="e">
        <f>'Ungdomsutvalget-100'!#REF!</f>
        <v>#REF!</v>
      </c>
      <c r="E9" s="38" t="e">
        <f>'Ungdomsutvalget-100'!#REF!</f>
        <v>#REF!</v>
      </c>
      <c r="F9" s="39" t="e">
        <f>'Ungdomsutvalget-100'!#REF!</f>
        <v>#REF!</v>
      </c>
      <c r="G9" s="38">
        <f>'Ungdomsutvalget-100'!C8</f>
        <v>3000</v>
      </c>
      <c r="H9" s="39">
        <f>'Ungdomsutvalget-100'!D8</f>
        <v>0</v>
      </c>
      <c r="I9" s="38">
        <f>'Ungdomsutvalget-100'!G8</f>
        <v>0</v>
      </c>
      <c r="J9" s="39">
        <f>'Ungdomsutvalget-100'!H8</f>
        <v>0</v>
      </c>
      <c r="K9" s="74">
        <f>'Ungdomsutvalget-100'!K8</f>
        <v>0</v>
      </c>
      <c r="L9" s="75">
        <f>'Ungdomsutvalget-100'!L8</f>
        <v>0</v>
      </c>
      <c r="M9" s="74">
        <f>'Ungdomsutvalget-100'!M8</f>
        <v>0</v>
      </c>
      <c r="N9" s="75">
        <f>'Ungdomsutvalget-100'!N8</f>
        <v>0</v>
      </c>
      <c r="O9" s="74" t="str">
        <f>'Ungdomsutvalget-100'!O8</f>
        <v xml:space="preserve"> kr -   </v>
      </c>
      <c r="P9" s="75" t="str">
        <f>'Ungdomsutvalget-100'!P8</f>
        <v xml:space="preserve"> kr -   </v>
      </c>
      <c r="Q9" s="74">
        <f>'Ungdomsutvalget-100'!Q8</f>
        <v>0</v>
      </c>
      <c r="R9" s="75">
        <f>'Ungdomsutvalget-100'!R8</f>
        <v>0</v>
      </c>
      <c r="S9" s="74">
        <f>'Ungdomsutvalget-100'!S8</f>
        <v>0</v>
      </c>
      <c r="T9" s="75">
        <f>'Ungdomsutvalget-100'!T8</f>
        <v>0</v>
      </c>
      <c r="U9" s="118">
        <f>'Ungdomsutvalget-100'!U8</f>
        <v>0</v>
      </c>
      <c r="V9" s="118">
        <f>'Ungdomsutvalget-100'!V8</f>
        <v>0</v>
      </c>
    </row>
    <row r="10" spans="1:22" x14ac:dyDescent="0.3">
      <c r="A10" s="38">
        <f>'Ungdomsutvalget-100'!A9</f>
        <v>4106</v>
      </c>
      <c r="B10" s="38" t="str">
        <f>'Ungdomsutvalget-100'!B9</f>
        <v>Intern arrangement</v>
      </c>
      <c r="C10" s="38" t="e">
        <f>'Ungdomsutvalget-100'!#REF!</f>
        <v>#REF!</v>
      </c>
      <c r="D10" s="39" t="e">
        <f>'Ungdomsutvalget-100'!#REF!</f>
        <v>#REF!</v>
      </c>
      <c r="E10" s="38" t="e">
        <f>'Ungdomsutvalget-100'!#REF!</f>
        <v>#REF!</v>
      </c>
      <c r="F10" s="39" t="e">
        <f>'Ungdomsutvalget-100'!#REF!</f>
        <v>#REF!</v>
      </c>
      <c r="G10" s="38">
        <f>'Ungdomsutvalget-100'!C9</f>
        <v>12000</v>
      </c>
      <c r="H10" s="39">
        <f>'Ungdomsutvalget-100'!D9</f>
        <v>0</v>
      </c>
      <c r="I10" s="38">
        <f>'Ungdomsutvalget-100'!G9</f>
        <v>12000</v>
      </c>
      <c r="J10" s="39">
        <f>'Ungdomsutvalget-100'!H9</f>
        <v>0</v>
      </c>
      <c r="K10" s="74">
        <f>'Ungdomsutvalget-100'!K9</f>
        <v>15000</v>
      </c>
      <c r="L10" s="75">
        <f>'Ungdomsutvalget-100'!L9</f>
        <v>0</v>
      </c>
      <c r="M10" s="74">
        <f>'Ungdomsutvalget-100'!M9</f>
        <v>15000</v>
      </c>
      <c r="N10" s="75">
        <f>'Ungdomsutvalget-100'!N9</f>
        <v>0</v>
      </c>
      <c r="O10" s="74">
        <f>'Ungdomsutvalget-100'!O9</f>
        <v>6000</v>
      </c>
      <c r="P10" s="75" t="str">
        <f>'Ungdomsutvalget-100'!P9</f>
        <v xml:space="preserve"> kr -   </v>
      </c>
      <c r="Q10" s="74">
        <f>'Ungdomsutvalget-100'!Q9</f>
        <v>10000</v>
      </c>
      <c r="R10" s="75">
        <f>'Ungdomsutvalget-100'!R9</f>
        <v>2000</v>
      </c>
      <c r="S10" s="74">
        <v>20000</v>
      </c>
      <c r="T10" s="75">
        <f>'Ungdomsutvalget-100'!T9</f>
        <v>0</v>
      </c>
      <c r="U10" s="118">
        <f>'Ungdomsutvalget-100'!U9</f>
        <v>0</v>
      </c>
      <c r="V10" s="118">
        <f>'Ungdomsutvalget-100'!V9</f>
        <v>0</v>
      </c>
    </row>
    <row r="11" spans="1:22" x14ac:dyDescent="0.3">
      <c r="A11" s="38">
        <f>'Ungdomsutvalget-100'!A10</f>
        <v>4107</v>
      </c>
      <c r="B11" s="38" t="str">
        <f>'Ungdomsutvalget-100'!B10</f>
        <v>Ekstern arrangement</v>
      </c>
      <c r="C11" s="38" t="e">
        <f>'Ungdomsutvalget-100'!#REF!</f>
        <v>#REF!</v>
      </c>
      <c r="D11" s="39" t="e">
        <f>'Ungdomsutvalget-100'!#REF!</f>
        <v>#REF!</v>
      </c>
      <c r="E11" s="38" t="e">
        <f>'Ungdomsutvalget-100'!#REF!</f>
        <v>#REF!</v>
      </c>
      <c r="F11" s="39" t="e">
        <f>'Ungdomsutvalget-100'!#REF!</f>
        <v>#REF!</v>
      </c>
      <c r="G11" s="38">
        <f>'Ungdomsutvalget-100'!C10</f>
        <v>2500</v>
      </c>
      <c r="H11" s="39">
        <f>'Ungdomsutvalget-100'!D10</f>
        <v>2500</v>
      </c>
      <c r="I11" s="38">
        <f>'Ungdomsutvalget-100'!G10</f>
        <v>1500</v>
      </c>
      <c r="J11" s="39">
        <f>'Ungdomsutvalget-100'!H10</f>
        <v>0</v>
      </c>
      <c r="K11" s="74">
        <f>'Ungdomsutvalget-100'!K10</f>
        <v>6000</v>
      </c>
      <c r="L11" s="75">
        <f>'Ungdomsutvalget-100'!L10</f>
        <v>0</v>
      </c>
      <c r="M11" s="74">
        <f>'Ungdomsutvalget-100'!M10</f>
        <v>40000</v>
      </c>
      <c r="N11" s="75">
        <f>'Ungdomsutvalget-100'!N10</f>
        <v>0</v>
      </c>
      <c r="O11" s="74">
        <f>'Ungdomsutvalget-100'!O10</f>
        <v>10000</v>
      </c>
      <c r="P11" s="75" t="str">
        <f>'Ungdomsutvalget-100'!P10</f>
        <v xml:space="preserve"> kr -   </v>
      </c>
      <c r="Q11" s="74">
        <f>'Ungdomsutvalget-100'!Q10</f>
        <v>10000</v>
      </c>
      <c r="R11" s="75">
        <f>'Ungdomsutvalget-100'!R10</f>
        <v>0</v>
      </c>
      <c r="S11" s="74">
        <f>'Ungdomsutvalget-100'!S10</f>
        <v>0</v>
      </c>
      <c r="T11" s="75">
        <f>'Ungdomsutvalget-100'!T10</f>
        <v>0</v>
      </c>
      <c r="U11" s="118">
        <f>'Ungdomsutvalget-100'!U10</f>
        <v>20000</v>
      </c>
      <c r="V11" s="118">
        <f>'Ungdomsutvalget-100'!V10</f>
        <v>0</v>
      </c>
    </row>
    <row r="12" spans="1:22" x14ac:dyDescent="0.3">
      <c r="A12" s="38">
        <f>'Ungdomsutvalget-100'!A11</f>
        <v>4108</v>
      </c>
      <c r="B12" s="38" t="str">
        <f>'Ungdomsutvalget-100'!B11</f>
        <v>Elektrisitet, lys og varme</v>
      </c>
      <c r="C12" s="38" t="e">
        <f>'Ungdomsutvalget-100'!#REF!</f>
        <v>#REF!</v>
      </c>
      <c r="D12" s="39" t="e">
        <f>'Ungdomsutvalget-100'!#REF!</f>
        <v>#REF!</v>
      </c>
      <c r="E12" s="38" t="e">
        <f>'Ungdomsutvalget-100'!#REF!</f>
        <v>#REF!</v>
      </c>
      <c r="F12" s="39" t="e">
        <f>'Ungdomsutvalget-100'!#REF!</f>
        <v>#REF!</v>
      </c>
      <c r="G12" s="38">
        <f>'Ungdomsutvalget-100'!C11</f>
        <v>0</v>
      </c>
      <c r="H12" s="39">
        <f>'Ungdomsutvalget-100'!D11</f>
        <v>0</v>
      </c>
      <c r="I12" s="38">
        <f>'Ungdomsutvalget-100'!G11</f>
        <v>0</v>
      </c>
      <c r="J12" s="39">
        <f>'Ungdomsutvalget-100'!H11</f>
        <v>0</v>
      </c>
      <c r="K12" s="74">
        <f>'Ungdomsutvalget-100'!K11</f>
        <v>0</v>
      </c>
      <c r="L12" s="75">
        <f>'Ungdomsutvalget-100'!L11</f>
        <v>0</v>
      </c>
      <c r="M12" s="74">
        <f>'Ungdomsutvalget-100'!M11</f>
        <v>0</v>
      </c>
      <c r="N12" s="75">
        <f>'Ungdomsutvalget-100'!N11</f>
        <v>0</v>
      </c>
      <c r="O12" s="74" t="str">
        <f>'Ungdomsutvalget-100'!O11</f>
        <v xml:space="preserve"> kr -   </v>
      </c>
      <c r="P12" s="75" t="str">
        <f>'Ungdomsutvalget-100'!P11</f>
        <v xml:space="preserve"> kr -   </v>
      </c>
      <c r="Q12" s="74">
        <f>'Ungdomsutvalget-100'!Q11</f>
        <v>0</v>
      </c>
      <c r="R12" s="75">
        <f>'Ungdomsutvalget-100'!R11</f>
        <v>0</v>
      </c>
      <c r="S12" s="74">
        <f>'Ungdomsutvalget-100'!S11</f>
        <v>0</v>
      </c>
      <c r="T12" s="75">
        <f>'Ungdomsutvalget-100'!T11</f>
        <v>0</v>
      </c>
      <c r="U12" s="118">
        <f>'Ungdomsutvalget-100'!U11</f>
        <v>0</v>
      </c>
      <c r="V12" s="118">
        <f>'Ungdomsutvalget-100'!V11</f>
        <v>0</v>
      </c>
    </row>
    <row r="13" spans="1:22" x14ac:dyDescent="0.3">
      <c r="A13" s="38">
        <f>'Ungdomsutvalget-100'!A12</f>
        <v>4109</v>
      </c>
      <c r="B13" s="38" t="str">
        <f>'Ungdomsutvalget-100'!B12</f>
        <v xml:space="preserve">Andre kostnader    </v>
      </c>
      <c r="C13" s="38" t="e">
        <f>'Ungdomsutvalget-100'!#REF!</f>
        <v>#REF!</v>
      </c>
      <c r="D13" s="39" t="e">
        <f>'Ungdomsutvalget-100'!#REF!</f>
        <v>#REF!</v>
      </c>
      <c r="E13" s="38" t="e">
        <f>'Ungdomsutvalget-100'!#REF!</f>
        <v>#REF!</v>
      </c>
      <c r="F13" s="39" t="e">
        <f>'Ungdomsutvalget-100'!#REF!</f>
        <v>#REF!</v>
      </c>
      <c r="G13" s="38">
        <f>'Ungdomsutvalget-100'!C12</f>
        <v>20000</v>
      </c>
      <c r="H13" s="39">
        <f>'Ungdomsutvalget-100'!D12</f>
        <v>0</v>
      </c>
      <c r="I13" s="38">
        <f>'Ungdomsutvalget-100'!G12</f>
        <v>25000</v>
      </c>
      <c r="J13" s="39">
        <f>'Ungdomsutvalget-100'!H12</f>
        <v>0</v>
      </c>
      <c r="K13" s="74">
        <f>'Ungdomsutvalget-100'!K12</f>
        <v>15000</v>
      </c>
      <c r="L13" s="75">
        <f>'Ungdomsutvalget-100'!L12</f>
        <v>0</v>
      </c>
      <c r="M13" s="74">
        <f>'Ungdomsutvalget-100'!M12</f>
        <v>40000</v>
      </c>
      <c r="N13" s="75">
        <f>'Ungdomsutvalget-100'!N12</f>
        <v>0</v>
      </c>
      <c r="O13" s="74">
        <f>'Ungdomsutvalget-100'!O12</f>
        <v>16000</v>
      </c>
      <c r="P13" s="75">
        <f>'Ungdomsutvalget-100'!P12</f>
        <v>0</v>
      </c>
      <c r="Q13" s="74">
        <f>'Ungdomsutvalget-100'!Q12</f>
        <v>20000</v>
      </c>
      <c r="R13" s="75">
        <f>'Ungdomsutvalget-100'!R12</f>
        <v>14000</v>
      </c>
      <c r="S13" s="74">
        <v>10000</v>
      </c>
      <c r="T13" s="75">
        <f>'Ungdomsutvalget-100'!T12</f>
        <v>0</v>
      </c>
      <c r="U13" s="118">
        <v>15000</v>
      </c>
      <c r="V13" s="118">
        <f>'Ungdomsutvalget-100'!V12</f>
        <v>0</v>
      </c>
    </row>
    <row r="14" spans="1:22" ht="15" thickBot="1" x14ac:dyDescent="0.35">
      <c r="A14" s="38">
        <f>'Ungdomsutvalget-100'!A13</f>
        <v>3110</v>
      </c>
      <c r="B14" s="38" t="str">
        <f>'Ungdomsutvalget-100'!B13</f>
        <v>Andre inntekter - Tilskudd</v>
      </c>
      <c r="C14" s="40" t="e">
        <f>'Ungdomsutvalget-100'!#REF!</f>
        <v>#REF!</v>
      </c>
      <c r="D14" s="41" t="e">
        <f>'Ungdomsutvalget-100'!#REF!</f>
        <v>#REF!</v>
      </c>
      <c r="E14" s="40" t="e">
        <f>'Ungdomsutvalget-100'!#REF!</f>
        <v>#REF!</v>
      </c>
      <c r="F14" s="41" t="e">
        <f>'Ungdomsutvalget-100'!#REF!</f>
        <v>#REF!</v>
      </c>
      <c r="G14" s="40">
        <f>'Ungdomsutvalget-100'!C13</f>
        <v>0</v>
      </c>
      <c r="H14" s="41">
        <f>'Ungdomsutvalget-100'!D13</f>
        <v>9000</v>
      </c>
      <c r="I14" s="40">
        <f>'Ungdomsutvalget-100'!G13</f>
        <v>0</v>
      </c>
      <c r="J14" s="41">
        <f>'Ungdomsutvalget-100'!H13</f>
        <v>9000</v>
      </c>
      <c r="K14" s="74">
        <f>'Ungdomsutvalget-100'!K13</f>
        <v>0</v>
      </c>
      <c r="L14" s="75" t="s">
        <v>113</v>
      </c>
      <c r="M14" s="74">
        <f>'Ungdomsutvalget-100'!M13</f>
        <v>0</v>
      </c>
      <c r="N14" s="75">
        <f>'Ungdomsutvalget-100'!N13</f>
        <v>20000</v>
      </c>
      <c r="O14" s="74" t="str">
        <f>'Ungdomsutvalget-100'!O13</f>
        <v xml:space="preserve"> kr -   </v>
      </c>
      <c r="P14" s="75">
        <f>'Ungdomsutvalget-100'!P13</f>
        <v>10000</v>
      </c>
      <c r="Q14" s="74">
        <f>'Ungdomsutvalget-100'!Q13</f>
        <v>0</v>
      </c>
      <c r="R14" s="75">
        <f>'Ungdomsutvalget-100'!R13</f>
        <v>10000</v>
      </c>
      <c r="S14" s="74"/>
      <c r="T14" s="75">
        <v>10000</v>
      </c>
      <c r="U14" s="118">
        <f>'Ungdomsutvalget-100'!U13</f>
        <v>0</v>
      </c>
      <c r="V14" s="118">
        <v>10000</v>
      </c>
    </row>
    <row r="15" spans="1:22" ht="15" thickBot="1" x14ac:dyDescent="0.35">
      <c r="C15" s="11" t="e">
        <f t="shared" ref="C15:N15" si="0">SUM(C4:C14)</f>
        <v>#REF!</v>
      </c>
      <c r="D15" s="11" t="e">
        <f t="shared" si="0"/>
        <v>#REF!</v>
      </c>
      <c r="E15" s="11" t="e">
        <f t="shared" si="0"/>
        <v>#REF!</v>
      </c>
      <c r="F15" s="11" t="e">
        <f t="shared" si="0"/>
        <v>#REF!</v>
      </c>
      <c r="G15" s="11">
        <f t="shared" si="0"/>
        <v>47000</v>
      </c>
      <c r="H15" s="11">
        <f t="shared" si="0"/>
        <v>11500</v>
      </c>
      <c r="I15" s="11">
        <f t="shared" si="0"/>
        <v>43500</v>
      </c>
      <c r="J15" s="11">
        <f t="shared" si="0"/>
        <v>9000</v>
      </c>
      <c r="K15" s="76">
        <f t="shared" si="0"/>
        <v>47000</v>
      </c>
      <c r="L15" s="76">
        <f t="shared" si="0"/>
        <v>0</v>
      </c>
      <c r="M15" s="76">
        <f t="shared" si="0"/>
        <v>108500</v>
      </c>
      <c r="N15" s="76">
        <f t="shared" si="0"/>
        <v>20000</v>
      </c>
      <c r="O15" s="76">
        <f t="shared" ref="O15:P15" si="1">SUM(O4:O14)</f>
        <v>34000</v>
      </c>
      <c r="P15" s="76">
        <f t="shared" si="1"/>
        <v>10000</v>
      </c>
      <c r="Q15" s="76">
        <f t="shared" ref="Q15:R15" si="2">SUM(Q4:Q14)</f>
        <v>42500</v>
      </c>
      <c r="R15" s="76">
        <f t="shared" si="2"/>
        <v>26000</v>
      </c>
      <c r="S15" s="76">
        <f t="shared" ref="S15:T15" si="3">SUM(S4:S14)</f>
        <v>31500</v>
      </c>
      <c r="T15" s="76">
        <f t="shared" si="3"/>
        <v>10000</v>
      </c>
      <c r="U15" s="120">
        <f t="shared" ref="U15:V15" si="4">SUM(U4:U14)</f>
        <v>36500</v>
      </c>
      <c r="V15" s="120">
        <f t="shared" si="4"/>
        <v>10000</v>
      </c>
    </row>
    <row r="16" spans="1:22" ht="15.6" thickTop="1" thickBot="1" x14ac:dyDescent="0.35">
      <c r="C16" s="12"/>
      <c r="D16" s="12"/>
      <c r="E16" s="12"/>
      <c r="F16" s="12"/>
      <c r="G16" s="12"/>
      <c r="H16" s="12"/>
      <c r="O16" s="62"/>
      <c r="P16" s="62"/>
      <c r="Q16" s="62"/>
      <c r="R16" s="62"/>
      <c r="S16" s="62"/>
      <c r="T16" s="62"/>
      <c r="U16" s="62"/>
      <c r="V16" s="62"/>
    </row>
    <row r="17" spans="1:22" x14ac:dyDescent="0.3">
      <c r="A17" s="6" t="s">
        <v>43</v>
      </c>
      <c r="B17" s="34"/>
      <c r="C17" s="181" t="s">
        <v>93</v>
      </c>
      <c r="D17" s="182"/>
      <c r="E17" s="181" t="s">
        <v>94</v>
      </c>
      <c r="F17" s="182"/>
      <c r="G17" s="181" t="s">
        <v>1</v>
      </c>
      <c r="H17" s="182"/>
      <c r="I17" s="181" t="s">
        <v>3</v>
      </c>
      <c r="J17" s="182"/>
      <c r="K17" s="179" t="s">
        <v>5</v>
      </c>
      <c r="L17" s="180"/>
      <c r="M17" s="179" t="s">
        <v>6</v>
      </c>
      <c r="N17" s="180"/>
      <c r="O17" s="179" t="s">
        <v>7</v>
      </c>
      <c r="P17" s="180"/>
      <c r="Q17" s="179" t="s">
        <v>8</v>
      </c>
      <c r="R17" s="180"/>
      <c r="S17" s="179" t="s">
        <v>9</v>
      </c>
      <c r="T17" s="180"/>
      <c r="U17" s="177" t="s">
        <v>119</v>
      </c>
      <c r="V17" s="178"/>
    </row>
    <row r="18" spans="1:22" x14ac:dyDescent="0.3">
      <c r="A18" s="7"/>
      <c r="B18" s="35"/>
      <c r="C18" s="24" t="s">
        <v>10</v>
      </c>
      <c r="D18" s="25" t="s">
        <v>11</v>
      </c>
      <c r="E18" s="24" t="s">
        <v>10</v>
      </c>
      <c r="F18" s="25" t="s">
        <v>11</v>
      </c>
      <c r="G18" s="24" t="s">
        <v>10</v>
      </c>
      <c r="H18" s="25" t="s">
        <v>11</v>
      </c>
      <c r="I18" s="24" t="s">
        <v>10</v>
      </c>
      <c r="J18" s="25" t="s">
        <v>11</v>
      </c>
      <c r="K18" s="77" t="s">
        <v>10</v>
      </c>
      <c r="L18" s="78" t="s">
        <v>11</v>
      </c>
      <c r="M18" s="77" t="s">
        <v>10</v>
      </c>
      <c r="N18" s="78" t="s">
        <v>11</v>
      </c>
      <c r="O18" s="77" t="s">
        <v>10</v>
      </c>
      <c r="P18" s="78" t="s">
        <v>11</v>
      </c>
      <c r="Q18" s="77" t="s">
        <v>10</v>
      </c>
      <c r="R18" s="78" t="s">
        <v>11</v>
      </c>
      <c r="S18" s="77" t="s">
        <v>10</v>
      </c>
      <c r="T18" s="78" t="s">
        <v>11</v>
      </c>
      <c r="U18" s="121" t="s">
        <v>10</v>
      </c>
      <c r="V18" s="122" t="s">
        <v>11</v>
      </c>
    </row>
    <row r="19" spans="1:22" x14ac:dyDescent="0.3">
      <c r="A19" s="38">
        <f>'Fiskeutvalget-200'!A3</f>
        <v>4200</v>
      </c>
      <c r="B19" s="38" t="str">
        <f>'Fiskeutvalget-200'!B3</f>
        <v>Fiskeutvalget Adm. Kostnader</v>
      </c>
      <c r="C19" s="38" t="e">
        <f>'Fiskeutvalget-200'!#REF!</f>
        <v>#REF!</v>
      </c>
      <c r="D19" s="39" t="e">
        <f>'Fiskeutvalget-200'!#REF!</f>
        <v>#REF!</v>
      </c>
      <c r="E19" s="38">
        <f>'Fiskeutvalget-200'!E3</f>
        <v>-1640</v>
      </c>
      <c r="F19" s="39">
        <f>'Fiskeutvalget-200'!F3</f>
        <v>0</v>
      </c>
      <c r="G19" s="38">
        <f>'Fiskeutvalget-200'!C3</f>
        <v>0</v>
      </c>
      <c r="H19" s="39">
        <f>'Fiskeutvalget-200'!D3</f>
        <v>0</v>
      </c>
      <c r="I19" s="38">
        <f>'Fiskeutvalget-200'!G3</f>
        <v>0</v>
      </c>
      <c r="J19" s="39">
        <f>'Fiskeutvalget-200'!H3</f>
        <v>0</v>
      </c>
      <c r="K19" s="74">
        <f>'Fiskeutvalget-200'!K3</f>
        <v>0</v>
      </c>
      <c r="L19" s="75">
        <f>'Fiskeutvalget-200'!L3</f>
        <v>0</v>
      </c>
      <c r="M19" s="74">
        <f>'Fiskeutvalget-200'!M3</f>
        <v>0</v>
      </c>
      <c r="N19" s="75">
        <f>'Fiskeutvalget-200'!N3</f>
        <v>0</v>
      </c>
      <c r="O19" s="74">
        <f>'Fiskeutvalget-200'!O3</f>
        <v>0</v>
      </c>
      <c r="P19" s="75">
        <f>'Fiskeutvalget-200'!P3</f>
        <v>0</v>
      </c>
      <c r="Q19" s="74">
        <f>'Fiskeutvalget-200'!Q3</f>
        <v>0</v>
      </c>
      <c r="R19" s="75">
        <f>'Fiskeutvalget-200'!R3</f>
        <v>0</v>
      </c>
      <c r="S19" s="74">
        <f>'Fiskeutvalget-200'!S3</f>
        <v>0</v>
      </c>
      <c r="T19" s="75">
        <f>'Fiskeutvalget-200'!T3</f>
        <v>0</v>
      </c>
      <c r="U19" s="118">
        <f>'Fiskeutvalget-200'!U3</f>
        <v>0</v>
      </c>
      <c r="V19" s="119">
        <f>'Fiskeutvalget-200'!V3</f>
        <v>0</v>
      </c>
    </row>
    <row r="20" spans="1:22" x14ac:dyDescent="0.3">
      <c r="A20" s="38">
        <f>'Fiskeutvalget-200'!A4</f>
        <v>4201</v>
      </c>
      <c r="B20" s="38" t="str">
        <f>'Fiskeutvalget-200'!B4</f>
        <v>Kultivering</v>
      </c>
      <c r="C20" s="38" t="e">
        <f>'Fiskeutvalget-200'!#REF!</f>
        <v>#REF!</v>
      </c>
      <c r="D20" s="39" t="e">
        <f>'Fiskeutvalget-200'!#REF!</f>
        <v>#REF!</v>
      </c>
      <c r="E20" s="38">
        <f>'Fiskeutvalget-200'!E4</f>
        <v>-38950</v>
      </c>
      <c r="F20" s="39">
        <f>'Fiskeutvalget-200'!F4</f>
        <v>0</v>
      </c>
      <c r="G20" s="38">
        <f>'Fiskeutvalget-200'!C4</f>
        <v>70000</v>
      </c>
      <c r="H20" s="39">
        <f>'Fiskeutvalget-200'!D4</f>
        <v>0</v>
      </c>
      <c r="I20" s="38">
        <f>'Fiskeutvalget-200'!G4</f>
        <v>75000</v>
      </c>
      <c r="J20" s="39">
        <f>'Fiskeutvalget-200'!H4</f>
        <v>0</v>
      </c>
      <c r="K20" s="74">
        <f>'Fiskeutvalget-200'!K4</f>
        <v>90000</v>
      </c>
      <c r="L20" s="75">
        <f>'Fiskeutvalget-200'!L4</f>
        <v>0</v>
      </c>
      <c r="M20" s="74">
        <f>'Fiskeutvalget-200'!M4</f>
        <v>90000</v>
      </c>
      <c r="N20" s="75">
        <f>'Fiskeutvalget-200'!N4</f>
        <v>0</v>
      </c>
      <c r="O20" s="74">
        <f>'Fiskeutvalget-200'!O4</f>
        <v>75000</v>
      </c>
      <c r="P20" s="75">
        <f>'Fiskeutvalget-200'!P4</f>
        <v>0</v>
      </c>
      <c r="Q20" s="74">
        <f>'Fiskeutvalget-200'!Q4</f>
        <v>82000</v>
      </c>
      <c r="R20" s="75">
        <f>'Fiskeutvalget-200'!R4</f>
        <v>0</v>
      </c>
      <c r="S20" s="74">
        <f>'Fiskeutvalget-200'!S4</f>
        <v>130000</v>
      </c>
      <c r="T20" s="75">
        <f>'Fiskeutvalget-200'!T4</f>
        <v>0</v>
      </c>
      <c r="U20" s="118">
        <f>'Fiskeutvalget-200'!U4</f>
        <v>140000</v>
      </c>
      <c r="V20" s="119">
        <f>'Fiskeutvalget-200'!V4</f>
        <v>0</v>
      </c>
    </row>
    <row r="21" spans="1:22" x14ac:dyDescent="0.3">
      <c r="A21" s="38">
        <f>'Fiskeutvalget-200'!A5</f>
        <v>4202</v>
      </c>
      <c r="B21" s="38" t="str">
        <f>'Fiskeutvalget-200'!B5</f>
        <v>Dugnad, vedlikehold</v>
      </c>
      <c r="C21" s="38" t="e">
        <f>'Fiskeutvalget-200'!#REF!</f>
        <v>#REF!</v>
      </c>
      <c r="D21" s="39" t="e">
        <f>'Fiskeutvalget-200'!#REF!</f>
        <v>#REF!</v>
      </c>
      <c r="E21" s="38">
        <f>'Fiskeutvalget-200'!E5</f>
        <v>-1741.5</v>
      </c>
      <c r="F21" s="39">
        <f>'Fiskeutvalget-200'!F5</f>
        <v>0</v>
      </c>
      <c r="G21" s="38">
        <f>'Fiskeutvalget-200'!C5</f>
        <v>17500</v>
      </c>
      <c r="H21" s="39">
        <f>'Fiskeutvalget-200'!D5</f>
        <v>0</v>
      </c>
      <c r="I21" s="38">
        <f>'Fiskeutvalget-200'!G5</f>
        <v>15000</v>
      </c>
      <c r="J21" s="39">
        <f>'Fiskeutvalget-200'!H5</f>
        <v>0</v>
      </c>
      <c r="K21" s="74">
        <f>'Fiskeutvalget-200'!K5</f>
        <v>31000</v>
      </c>
      <c r="L21" s="75">
        <f>'Fiskeutvalget-200'!L5</f>
        <v>0</v>
      </c>
      <c r="M21" s="74">
        <f>'Fiskeutvalget-200'!M5</f>
        <v>35000</v>
      </c>
      <c r="N21" s="75">
        <f>'Fiskeutvalget-200'!N5</f>
        <v>0</v>
      </c>
      <c r="O21" s="74">
        <f>'Fiskeutvalget-200'!O5</f>
        <v>10000</v>
      </c>
      <c r="P21" s="75">
        <f>'Fiskeutvalget-200'!P5</f>
        <v>0</v>
      </c>
      <c r="Q21" s="74">
        <f>'Fiskeutvalget-200'!Q5</f>
        <v>10000</v>
      </c>
      <c r="R21" s="75">
        <f>'Fiskeutvalget-200'!R5</f>
        <v>0</v>
      </c>
      <c r="S21" s="74">
        <f>'Fiskeutvalget-200'!S5</f>
        <v>30000</v>
      </c>
      <c r="T21" s="75">
        <f>'Fiskeutvalget-200'!T5</f>
        <v>0</v>
      </c>
      <c r="U21" s="118">
        <f>'Fiskeutvalget-200'!U5</f>
        <v>40000</v>
      </c>
      <c r="V21" s="119">
        <f>'Fiskeutvalget-200'!V5</f>
        <v>0</v>
      </c>
    </row>
    <row r="22" spans="1:22" x14ac:dyDescent="0.3">
      <c r="A22" s="38">
        <f>'Fiskeutvalget-200'!A6</f>
        <v>4203</v>
      </c>
      <c r="B22" s="38" t="str">
        <f>'Fiskeutvalget-200'!B6</f>
        <v>Kurs/instruksjon</v>
      </c>
      <c r="C22" s="38" t="e">
        <f>'Fiskeutvalget-200'!#REF!</f>
        <v>#REF!</v>
      </c>
      <c r="D22" s="39" t="e">
        <f>'Fiskeutvalget-200'!#REF!</f>
        <v>#REF!</v>
      </c>
      <c r="E22" s="38">
        <f>'Fiskeutvalget-200'!E6</f>
        <v>0</v>
      </c>
      <c r="F22" s="39">
        <f>'Fiskeutvalget-200'!F6</f>
        <v>0</v>
      </c>
      <c r="G22" s="38">
        <f>'Fiskeutvalget-200'!C6</f>
        <v>10000</v>
      </c>
      <c r="H22" s="39">
        <f>'Fiskeutvalget-200'!D6</f>
        <v>0</v>
      </c>
      <c r="I22" s="38">
        <f>'Fiskeutvalget-200'!G6</f>
        <v>5000</v>
      </c>
      <c r="J22" s="39">
        <f>'Fiskeutvalget-200'!H6</f>
        <v>0</v>
      </c>
      <c r="K22" s="74">
        <f>'Fiskeutvalget-200'!K6</f>
        <v>0</v>
      </c>
      <c r="L22" s="75">
        <f>'Fiskeutvalget-200'!L6</f>
        <v>0</v>
      </c>
      <c r="M22" s="74">
        <f>'Fiskeutvalget-200'!M6</f>
        <v>0</v>
      </c>
      <c r="N22" s="75">
        <f>'Fiskeutvalget-200'!N6</f>
        <v>0</v>
      </c>
      <c r="O22" s="74">
        <f>'Fiskeutvalget-200'!O6</f>
        <v>0</v>
      </c>
      <c r="P22" s="75">
        <f>'Fiskeutvalget-200'!P6</f>
        <v>0</v>
      </c>
      <c r="Q22" s="74">
        <f>'Fiskeutvalget-200'!Q6</f>
        <v>0</v>
      </c>
      <c r="R22" s="75">
        <f>'Fiskeutvalget-200'!R6</f>
        <v>0</v>
      </c>
      <c r="S22" s="74">
        <f>'Fiskeutvalget-200'!S6</f>
        <v>0</v>
      </c>
      <c r="T22" s="75">
        <f>'Fiskeutvalget-200'!T6</f>
        <v>0</v>
      </c>
      <c r="U22" s="118">
        <f>'Fiskeutvalget-200'!U6</f>
        <v>0</v>
      </c>
      <c r="V22" s="119">
        <f>'Fiskeutvalget-200'!V6</f>
        <v>0</v>
      </c>
    </row>
    <row r="23" spans="1:22" x14ac:dyDescent="0.3">
      <c r="A23" s="38">
        <f>'Fiskeutvalget-200'!A7</f>
        <v>4204</v>
      </c>
      <c r="B23" s="38" t="str">
        <f>'Fiskeutvalget-200'!B7</f>
        <v>Bevertning og Møter</v>
      </c>
      <c r="C23" s="38" t="e">
        <f>'Fiskeutvalget-200'!#REF!</f>
        <v>#REF!</v>
      </c>
      <c r="D23" s="39" t="e">
        <f>'Fiskeutvalget-200'!#REF!</f>
        <v>#REF!</v>
      </c>
      <c r="E23" s="38">
        <f>'Fiskeutvalget-200'!E7</f>
        <v>-144.07</v>
      </c>
      <c r="F23" s="39">
        <f>'Fiskeutvalget-200'!F7</f>
        <v>0</v>
      </c>
      <c r="G23" s="38">
        <f>'Fiskeutvalget-200'!C7</f>
        <v>500</v>
      </c>
      <c r="H23" s="39">
        <f>'Fiskeutvalget-200'!D7</f>
        <v>0</v>
      </c>
      <c r="I23" s="38">
        <f>'Fiskeutvalget-200'!G7</f>
        <v>2000</v>
      </c>
      <c r="J23" s="39">
        <f>'Fiskeutvalget-200'!H7</f>
        <v>0</v>
      </c>
      <c r="K23" s="74">
        <f>'Fiskeutvalget-200'!K7</f>
        <v>0</v>
      </c>
      <c r="L23" s="75">
        <f>'Fiskeutvalget-200'!L7</f>
        <v>0</v>
      </c>
      <c r="M23" s="74">
        <f>'Fiskeutvalget-200'!M7</f>
        <v>0</v>
      </c>
      <c r="N23" s="75">
        <f>'Fiskeutvalget-200'!N7</f>
        <v>0</v>
      </c>
      <c r="O23" s="74">
        <f>'Fiskeutvalget-200'!O7</f>
        <v>0</v>
      </c>
      <c r="P23" s="75">
        <f>'Fiskeutvalget-200'!P7</f>
        <v>0</v>
      </c>
      <c r="Q23" s="74">
        <f>'Fiskeutvalget-200'!Q7</f>
        <v>0</v>
      </c>
      <c r="R23" s="75">
        <f>'Fiskeutvalget-200'!R7</f>
        <v>0</v>
      </c>
      <c r="S23" s="74">
        <f>'Fiskeutvalget-200'!S7</f>
        <v>0</v>
      </c>
      <c r="T23" s="75">
        <f>'Fiskeutvalget-200'!T7</f>
        <v>0</v>
      </c>
      <c r="U23" s="118">
        <f>'Fiskeutvalget-200'!U7</f>
        <v>1000</v>
      </c>
      <c r="V23" s="119">
        <f>'Fiskeutvalget-200'!V7</f>
        <v>0</v>
      </c>
    </row>
    <row r="24" spans="1:22" x14ac:dyDescent="0.3">
      <c r="A24" s="38">
        <f>'Fiskeutvalget-200'!A8</f>
        <v>4205</v>
      </c>
      <c r="B24" s="38" t="str">
        <f>'Fiskeutvalget-200'!B8</f>
        <v>Arrangement for kulturuka i Rælingen</v>
      </c>
      <c r="C24" s="38" t="e">
        <f>'Fiskeutvalget-200'!#REF!</f>
        <v>#REF!</v>
      </c>
      <c r="D24" s="39" t="e">
        <f>'Fiskeutvalget-200'!#REF!</f>
        <v>#REF!</v>
      </c>
      <c r="E24" s="38">
        <f>'Fiskeutvalget-200'!E8</f>
        <v>0</v>
      </c>
      <c r="F24" s="39">
        <f>'Fiskeutvalget-200'!F8</f>
        <v>0</v>
      </c>
      <c r="G24" s="38">
        <f>'Fiskeutvalget-200'!C8</f>
        <v>0</v>
      </c>
      <c r="H24" s="39">
        <f>'Fiskeutvalget-200'!D8</f>
        <v>0</v>
      </c>
      <c r="I24" s="38">
        <f>'Fiskeutvalget-200'!G8</f>
        <v>0</v>
      </c>
      <c r="J24" s="39">
        <f>'Fiskeutvalget-200'!H8</f>
        <v>0</v>
      </c>
      <c r="K24" s="74">
        <f>'Fiskeutvalget-200'!K8</f>
        <v>0</v>
      </c>
      <c r="L24" s="75">
        <f>'Fiskeutvalget-200'!L8</f>
        <v>0</v>
      </c>
      <c r="M24" s="74">
        <f>'Fiskeutvalget-200'!M8</f>
        <v>0</v>
      </c>
      <c r="N24" s="75">
        <f>'Fiskeutvalget-200'!N8</f>
        <v>0</v>
      </c>
      <c r="O24" s="74">
        <f>'Fiskeutvalget-200'!O8</f>
        <v>0</v>
      </c>
      <c r="P24" s="75">
        <f>'Fiskeutvalget-200'!P8</f>
        <v>0</v>
      </c>
      <c r="Q24" s="74">
        <f>'Fiskeutvalget-200'!Q8</f>
        <v>0</v>
      </c>
      <c r="R24" s="75">
        <f>'Fiskeutvalget-200'!R8</f>
        <v>0</v>
      </c>
      <c r="S24" s="74">
        <f>'Fiskeutvalget-200'!S8</f>
        <v>0</v>
      </c>
      <c r="T24" s="75">
        <f>'Fiskeutvalget-200'!T8</f>
        <v>0</v>
      </c>
      <c r="U24" s="118">
        <f>'Fiskeutvalget-200'!U8</f>
        <v>0</v>
      </c>
      <c r="V24" s="119">
        <f>'Fiskeutvalget-200'!V8</f>
        <v>0</v>
      </c>
    </row>
    <row r="25" spans="1:22" x14ac:dyDescent="0.3">
      <c r="A25" s="38">
        <f>'Fiskeutvalget-200'!A9</f>
        <v>4206</v>
      </c>
      <c r="B25" s="38" t="str">
        <f>'Fiskeutvalget-200'!B9</f>
        <v>Intern arrangement-Myrdammen</v>
      </c>
      <c r="C25" s="38" t="e">
        <f>'Fiskeutvalget-200'!#REF!</f>
        <v>#REF!</v>
      </c>
      <c r="D25" s="39" t="e">
        <f>'Fiskeutvalget-200'!#REF!</f>
        <v>#REF!</v>
      </c>
      <c r="E25" s="38">
        <f>'Fiskeutvalget-200'!E9</f>
        <v>0</v>
      </c>
      <c r="F25" s="39">
        <f>'Fiskeutvalget-200'!F9</f>
        <v>0</v>
      </c>
      <c r="G25" s="38">
        <f>'Fiskeutvalget-200'!C9</f>
        <v>2000</v>
      </c>
      <c r="H25" s="39">
        <f>'Fiskeutvalget-200'!D9</f>
        <v>0</v>
      </c>
      <c r="I25" s="38">
        <f>'Fiskeutvalget-200'!G9</f>
        <v>0</v>
      </c>
      <c r="J25" s="39">
        <f>'Fiskeutvalget-200'!H9</f>
        <v>0</v>
      </c>
      <c r="K25" s="74">
        <f>'Fiskeutvalget-200'!K9</f>
        <v>0</v>
      </c>
      <c r="L25" s="75">
        <f>'Fiskeutvalget-200'!L9</f>
        <v>0</v>
      </c>
      <c r="M25" s="74">
        <f>'Fiskeutvalget-200'!M9</f>
        <v>0</v>
      </c>
      <c r="N25" s="75">
        <f>'Fiskeutvalget-200'!N9</f>
        <v>0</v>
      </c>
      <c r="O25" s="74">
        <f>'Fiskeutvalget-200'!O9</f>
        <v>0</v>
      </c>
      <c r="P25" s="75">
        <f>'Fiskeutvalget-200'!P9</f>
        <v>0</v>
      </c>
      <c r="Q25" s="74">
        <f>'Fiskeutvalget-200'!Q9</f>
        <v>0</v>
      </c>
      <c r="R25" s="75">
        <f>'Fiskeutvalget-200'!R9</f>
        <v>0</v>
      </c>
      <c r="S25" s="74">
        <f>'Fiskeutvalget-200'!S9</f>
        <v>0</v>
      </c>
      <c r="T25" s="75">
        <f>'Fiskeutvalget-200'!T9</f>
        <v>0</v>
      </c>
      <c r="U25" s="118">
        <f>'Fiskeutvalget-200'!U9</f>
        <v>0</v>
      </c>
      <c r="V25" s="119">
        <f>'Fiskeutvalget-200'!V9</f>
        <v>0</v>
      </c>
    </row>
    <row r="26" spans="1:22" x14ac:dyDescent="0.3">
      <c r="A26" s="38">
        <f>'Fiskeutvalget-200'!A10</f>
        <v>4207</v>
      </c>
      <c r="B26" s="38" t="str">
        <f>'Fiskeutvalget-200'!B10</f>
        <v>Ekstern arrangement</v>
      </c>
      <c r="C26" s="38" t="e">
        <f>'Fiskeutvalget-200'!#REF!</f>
        <v>#REF!</v>
      </c>
      <c r="D26" s="39" t="e">
        <f>'Fiskeutvalget-200'!#REF!</f>
        <v>#REF!</v>
      </c>
      <c r="E26" s="38">
        <f>'Fiskeutvalget-200'!E10</f>
        <v>0</v>
      </c>
      <c r="F26" s="39">
        <f>'Fiskeutvalget-200'!F10</f>
        <v>0</v>
      </c>
      <c r="G26" s="38">
        <f>'Fiskeutvalget-200'!C10</f>
        <v>0</v>
      </c>
      <c r="H26" s="39">
        <f>'Fiskeutvalget-200'!D10</f>
        <v>0</v>
      </c>
      <c r="I26" s="38">
        <f>'Fiskeutvalget-200'!G10</f>
        <v>0</v>
      </c>
      <c r="J26" s="39">
        <f>'Fiskeutvalget-200'!H10</f>
        <v>0</v>
      </c>
      <c r="K26" s="74">
        <f>'Fiskeutvalget-200'!K10</f>
        <v>0</v>
      </c>
      <c r="L26" s="75">
        <f>'Fiskeutvalget-200'!L10</f>
        <v>0</v>
      </c>
      <c r="M26" s="74">
        <f>'Fiskeutvalget-200'!M10</f>
        <v>0</v>
      </c>
      <c r="N26" s="75">
        <f>'Fiskeutvalget-200'!N10</f>
        <v>0</v>
      </c>
      <c r="O26" s="74">
        <f>'Fiskeutvalget-200'!O10</f>
        <v>0</v>
      </c>
      <c r="P26" s="75">
        <f>'Fiskeutvalget-200'!P10</f>
        <v>0</v>
      </c>
      <c r="Q26" s="74">
        <f>'Fiskeutvalget-200'!Q10</f>
        <v>0</v>
      </c>
      <c r="R26" s="75">
        <f>'Fiskeutvalget-200'!R10</f>
        <v>0</v>
      </c>
      <c r="S26" s="74">
        <f>'Fiskeutvalget-200'!S10</f>
        <v>0</v>
      </c>
      <c r="T26" s="75">
        <f>'Fiskeutvalget-200'!T10</f>
        <v>0</v>
      </c>
      <c r="U26" s="118">
        <f>'Fiskeutvalget-200'!U10</f>
        <v>0</v>
      </c>
      <c r="V26" s="119">
        <f>'Fiskeutvalget-200'!V10</f>
        <v>0</v>
      </c>
    </row>
    <row r="27" spans="1:22" x14ac:dyDescent="0.3">
      <c r="A27" s="38">
        <f>'Fiskeutvalget-200'!A11</f>
        <v>4208</v>
      </c>
      <c r="B27" s="38" t="str">
        <f>'Fiskeutvalget-200'!B11</f>
        <v>Elektrisitet, lys og varme</v>
      </c>
      <c r="C27" s="38" t="e">
        <f>'Fiskeutvalget-200'!#REF!</f>
        <v>#REF!</v>
      </c>
      <c r="D27" s="39" t="e">
        <f>'Fiskeutvalget-200'!#REF!</f>
        <v>#REF!</v>
      </c>
      <c r="E27" s="38">
        <f>'Fiskeutvalget-200'!E11</f>
        <v>0</v>
      </c>
      <c r="F27" s="39">
        <f>'Fiskeutvalget-200'!F11</f>
        <v>0</v>
      </c>
      <c r="G27" s="38">
        <f>'Fiskeutvalget-200'!C11</f>
        <v>1000</v>
      </c>
      <c r="H27" s="39">
        <f>'Fiskeutvalget-200'!D11</f>
        <v>0</v>
      </c>
      <c r="I27" s="38">
        <f>'Fiskeutvalget-200'!G11</f>
        <v>0</v>
      </c>
      <c r="J27" s="39">
        <f>'Fiskeutvalget-200'!H11</f>
        <v>0</v>
      </c>
      <c r="K27" s="74">
        <f>'Fiskeutvalget-200'!K11</f>
        <v>0</v>
      </c>
      <c r="L27" s="75">
        <f>'Fiskeutvalget-200'!L11</f>
        <v>0</v>
      </c>
      <c r="M27" s="74">
        <f>'Fiskeutvalget-200'!M11</f>
        <v>0</v>
      </c>
      <c r="N27" s="75">
        <f>'Fiskeutvalget-200'!N11</f>
        <v>0</v>
      </c>
      <c r="O27" s="74">
        <f>'Fiskeutvalget-200'!O11</f>
        <v>0</v>
      </c>
      <c r="P27" s="75">
        <f>'Fiskeutvalget-200'!P11</f>
        <v>0</v>
      </c>
      <c r="Q27" s="74">
        <f>'Fiskeutvalget-200'!Q11</f>
        <v>0</v>
      </c>
      <c r="R27" s="75">
        <f>'Fiskeutvalget-200'!R11</f>
        <v>0</v>
      </c>
      <c r="S27" s="74">
        <f>'Fiskeutvalget-200'!S11</f>
        <v>0</v>
      </c>
      <c r="T27" s="75">
        <f>'Fiskeutvalget-200'!T11</f>
        <v>0</v>
      </c>
      <c r="U27" s="118">
        <f>'Fiskeutvalget-200'!U11</f>
        <v>0</v>
      </c>
      <c r="V27" s="119">
        <f>'Fiskeutvalget-200'!V11</f>
        <v>0</v>
      </c>
    </row>
    <row r="28" spans="1:22" x14ac:dyDescent="0.3">
      <c r="A28" s="38">
        <f>'Fiskeutvalget-200'!A12</f>
        <v>4209</v>
      </c>
      <c r="B28" s="38" t="str">
        <f>'Fiskeutvalget-200'!B12</f>
        <v>Andre kostnader</v>
      </c>
      <c r="C28" s="38" t="e">
        <f>'Fiskeutvalget-200'!#REF!</f>
        <v>#REF!</v>
      </c>
      <c r="D28" s="39" t="e">
        <f>'Fiskeutvalget-200'!#REF!</f>
        <v>#REF!</v>
      </c>
      <c r="E28" s="38">
        <f>'Fiskeutvalget-200'!E12</f>
        <v>-35484.15</v>
      </c>
      <c r="F28" s="39">
        <f>'Fiskeutvalget-200'!F12</f>
        <v>0</v>
      </c>
      <c r="G28" s="38">
        <f>'Fiskeutvalget-200'!C12</f>
        <v>25000</v>
      </c>
      <c r="H28" s="39">
        <f>'Fiskeutvalget-200'!D12</f>
        <v>0</v>
      </c>
      <c r="I28" s="38">
        <f>'Fiskeutvalget-200'!G12</f>
        <v>50000</v>
      </c>
      <c r="J28" s="39">
        <f>'Fiskeutvalget-200'!H12</f>
        <v>0</v>
      </c>
      <c r="K28" s="74">
        <f>'Fiskeutvalget-200'!K12</f>
        <v>59000</v>
      </c>
      <c r="L28" s="75">
        <f>'Fiskeutvalget-200'!L12</f>
        <v>0</v>
      </c>
      <c r="M28" s="74">
        <f>'Fiskeutvalget-200'!M12</f>
        <v>65000</v>
      </c>
      <c r="N28" s="75">
        <f>'Fiskeutvalget-200'!N12</f>
        <v>0</v>
      </c>
      <c r="O28" s="74">
        <f>'Fiskeutvalget-200'!O12</f>
        <v>45000</v>
      </c>
      <c r="P28" s="75">
        <f>'Fiskeutvalget-200'!P12</f>
        <v>0</v>
      </c>
      <c r="Q28" s="74">
        <f>'Fiskeutvalget-200'!Q12</f>
        <v>25000</v>
      </c>
      <c r="R28" s="75">
        <f>'Fiskeutvalget-200'!R12</f>
        <v>0</v>
      </c>
      <c r="S28" s="74">
        <f>'Fiskeutvalget-200'!S12</f>
        <v>40000</v>
      </c>
      <c r="T28" s="75">
        <f>'Fiskeutvalget-200'!T12</f>
        <v>0</v>
      </c>
      <c r="U28" s="118">
        <f>'Fiskeutvalget-200'!U12</f>
        <v>50000</v>
      </c>
      <c r="V28" s="119">
        <f>'Fiskeutvalget-200'!V12</f>
        <v>0</v>
      </c>
    </row>
    <row r="29" spans="1:22" x14ac:dyDescent="0.3">
      <c r="A29" s="38">
        <f>'Fiskeutvalget-200'!A13</f>
        <v>4210</v>
      </c>
      <c r="B29" s="38" t="str">
        <f>'Fiskeutvalget-200'!B13</f>
        <v>Egne kurs</v>
      </c>
      <c r="C29" s="38" t="e">
        <f>'Fiskeutvalget-200'!#REF!</f>
        <v>#REF!</v>
      </c>
      <c r="D29" s="39" t="e">
        <f>'Fiskeutvalget-200'!#REF!</f>
        <v>#REF!</v>
      </c>
      <c r="E29" s="38">
        <f>'Fiskeutvalget-200'!E13</f>
        <v>0</v>
      </c>
      <c r="F29" s="39">
        <f>'Fiskeutvalget-200'!F13</f>
        <v>0</v>
      </c>
      <c r="G29" s="38">
        <f>'Fiskeutvalget-200'!C13</f>
        <v>5000</v>
      </c>
      <c r="H29" s="39">
        <f>'Fiskeutvalget-200'!D13</f>
        <v>0</v>
      </c>
      <c r="I29" s="38">
        <f>'Fiskeutvalget-200'!G13</f>
        <v>3000</v>
      </c>
      <c r="J29" s="39">
        <f>'Fiskeutvalget-200'!H13</f>
        <v>0</v>
      </c>
      <c r="K29" s="74">
        <f>'Fiskeutvalget-200'!K13</f>
        <v>0</v>
      </c>
      <c r="L29" s="75">
        <f>'Fiskeutvalget-200'!L13</f>
        <v>0</v>
      </c>
      <c r="M29" s="74">
        <f>'Fiskeutvalget-200'!M13</f>
        <v>0</v>
      </c>
      <c r="N29" s="75">
        <f>'Fiskeutvalget-200'!N13</f>
        <v>0</v>
      </c>
      <c r="O29" s="74">
        <f>'Fiskeutvalget-200'!O13</f>
        <v>0</v>
      </c>
      <c r="P29" s="75">
        <f>'Fiskeutvalget-200'!P13</f>
        <v>0</v>
      </c>
      <c r="Q29" s="74">
        <f>'Fiskeutvalget-200'!Q13</f>
        <v>0</v>
      </c>
      <c r="R29" s="75">
        <f>'Fiskeutvalget-200'!R13</f>
        <v>0</v>
      </c>
      <c r="S29" s="74">
        <f>'Fiskeutvalget-200'!S13</f>
        <v>0</v>
      </c>
      <c r="T29" s="75">
        <f>'Fiskeutvalget-200'!T13</f>
        <v>0</v>
      </c>
      <c r="U29" s="118">
        <f>'Fiskeutvalget-200'!U13</f>
        <v>0</v>
      </c>
      <c r="V29" s="119">
        <f>'Fiskeutvalget-200'!V13</f>
        <v>5000</v>
      </c>
    </row>
    <row r="30" spans="1:22" x14ac:dyDescent="0.3">
      <c r="A30" s="38">
        <f>'Fiskeutvalget-200'!A14</f>
        <v>3211</v>
      </c>
      <c r="B30" s="38" t="str">
        <f>'Fiskeutvalget-200'!B14</f>
        <v>Andre inntekter</v>
      </c>
      <c r="C30" s="38" t="e">
        <f>'Fiskeutvalget-200'!#REF!</f>
        <v>#REF!</v>
      </c>
      <c r="D30" s="39" t="e">
        <f>'Fiskeutvalget-200'!#REF!</f>
        <v>#REF!</v>
      </c>
      <c r="E30" s="38">
        <f>'Fiskeutvalget-200'!E14</f>
        <v>0</v>
      </c>
      <c r="F30" s="39">
        <f>'Fiskeutvalget-200'!F14</f>
        <v>42875</v>
      </c>
      <c r="G30" s="38">
        <f>'Fiskeutvalget-200'!C14</f>
        <v>0</v>
      </c>
      <c r="H30" s="39">
        <f>'Fiskeutvalget-200'!D14</f>
        <v>15000</v>
      </c>
      <c r="I30" s="38">
        <f>'Fiskeutvalget-200'!G14</f>
        <v>0</v>
      </c>
      <c r="J30" s="39">
        <f>'Fiskeutvalget-200'!H14</f>
        <v>15000</v>
      </c>
      <c r="K30" s="74">
        <f>'Fiskeutvalget-200'!K14</f>
        <v>0</v>
      </c>
      <c r="L30" s="75">
        <f>'Fiskeutvalget-200'!L14</f>
        <v>15000</v>
      </c>
      <c r="M30" s="74">
        <f>'Fiskeutvalget-200'!M14</f>
        <v>0</v>
      </c>
      <c r="N30" s="75">
        <f>'Fiskeutvalget-200'!N14</f>
        <v>15000</v>
      </c>
      <c r="O30" s="74">
        <f>'Fiskeutvalget-200'!O14</f>
        <v>0</v>
      </c>
      <c r="P30" s="75">
        <f>'Fiskeutvalget-200'!P14</f>
        <v>15000</v>
      </c>
      <c r="Q30" s="74">
        <f>'Fiskeutvalget-200'!Q14</f>
        <v>0</v>
      </c>
      <c r="R30" s="75">
        <f>'Fiskeutvalget-200'!R14</f>
        <v>25000</v>
      </c>
      <c r="S30" s="74">
        <f>'Fiskeutvalget-200'!S14</f>
        <v>0</v>
      </c>
      <c r="T30" s="75">
        <f>'Fiskeutvalget-200'!T14</f>
        <v>20000</v>
      </c>
      <c r="U30" s="118">
        <f>'Fiskeutvalget-200'!U14</f>
        <v>0</v>
      </c>
      <c r="V30" s="119">
        <f>'Fiskeutvalget-200'!V14</f>
        <v>20000</v>
      </c>
    </row>
    <row r="31" spans="1:22" x14ac:dyDescent="0.3">
      <c r="A31" s="38">
        <f>'Fiskeutvalget-200'!A15</f>
        <v>4212</v>
      </c>
      <c r="B31" s="38" t="str">
        <f>'Fiskeutvalget-200'!B15</f>
        <v>Kostnader fiskekort</v>
      </c>
      <c r="C31" s="38" t="e">
        <f>'Fiskeutvalget-200'!#REF!</f>
        <v>#REF!</v>
      </c>
      <c r="D31" s="39" t="e">
        <f>'Fiskeutvalget-200'!#REF!</f>
        <v>#REF!</v>
      </c>
      <c r="E31" s="38">
        <f>'Fiskeutvalget-200'!E15</f>
        <v>-6225</v>
      </c>
      <c r="F31" s="39">
        <f>'Fiskeutvalget-200'!F15</f>
        <v>0</v>
      </c>
      <c r="G31" s="38">
        <f>'Fiskeutvalget-200'!C15</f>
        <v>4000</v>
      </c>
      <c r="H31" s="39">
        <f>'Fiskeutvalget-200'!D15</f>
        <v>0</v>
      </c>
      <c r="I31" s="38">
        <f>'Fiskeutvalget-200'!G15</f>
        <v>0</v>
      </c>
      <c r="J31" s="39">
        <f>'Fiskeutvalget-200'!H15</f>
        <v>0</v>
      </c>
      <c r="K31" s="74">
        <f>'Fiskeutvalget-200'!K15</f>
        <v>0</v>
      </c>
      <c r="L31" s="75">
        <f>'Fiskeutvalget-200'!L15</f>
        <v>0</v>
      </c>
      <c r="M31" s="74">
        <f>'Fiskeutvalget-200'!M15</f>
        <v>0</v>
      </c>
      <c r="N31" s="75">
        <f>'Fiskeutvalget-200'!N15</f>
        <v>0</v>
      </c>
      <c r="O31" s="74">
        <f>'Fiskeutvalget-200'!O15</f>
        <v>0</v>
      </c>
      <c r="P31" s="75">
        <f>'Fiskeutvalget-200'!P15</f>
        <v>0</v>
      </c>
      <c r="Q31" s="74">
        <f>'Fiskeutvalget-200'!Q15</f>
        <v>80000</v>
      </c>
      <c r="R31" s="75">
        <f>'Fiskeutvalget-200'!R15</f>
        <v>0</v>
      </c>
      <c r="S31" s="74">
        <f>'Fiskeutvalget-200'!S15</f>
        <v>0</v>
      </c>
      <c r="T31" s="75">
        <f>'Fiskeutvalget-200'!T15</f>
        <v>0</v>
      </c>
      <c r="U31" s="118">
        <f>'Fiskeutvalget-200'!U15</f>
        <v>0</v>
      </c>
      <c r="V31" s="119">
        <f>'Fiskeutvalget-200'!V15</f>
        <v>0</v>
      </c>
    </row>
    <row r="32" spans="1:22" ht="15" thickBot="1" x14ac:dyDescent="0.35">
      <c r="A32" s="38">
        <f>'Fiskeutvalget-200'!A16</f>
        <v>3212</v>
      </c>
      <c r="B32" s="38" t="str">
        <f>'Fiskeutvalget-200'!B16</f>
        <v>Inntekter fiskekort</v>
      </c>
      <c r="C32" s="40" t="e">
        <f>'Fiskeutvalget-200'!#REF!</f>
        <v>#REF!</v>
      </c>
      <c r="D32" s="41" t="e">
        <f>'Fiskeutvalget-200'!#REF!</f>
        <v>#REF!</v>
      </c>
      <c r="E32" s="40">
        <f>'Fiskeutvalget-200'!E16</f>
        <v>0</v>
      </c>
      <c r="F32" s="41">
        <f>'Fiskeutvalget-200'!F16</f>
        <v>102805.65</v>
      </c>
      <c r="G32" s="40">
        <f>'Fiskeutvalget-200'!C16</f>
        <v>0</v>
      </c>
      <c r="H32" s="41">
        <f>'Fiskeutvalget-200'!D16</f>
        <v>120000</v>
      </c>
      <c r="I32" s="40">
        <f>'Fiskeutvalget-200'!G16</f>
        <v>0</v>
      </c>
      <c r="J32" s="41">
        <f>'Fiskeutvalget-200'!H16</f>
        <v>135000</v>
      </c>
      <c r="K32" s="74">
        <f>'Fiskeutvalget-200'!K16</f>
        <v>0</v>
      </c>
      <c r="L32" s="75">
        <f>'Fiskeutvalget-200'!L16</f>
        <v>165000</v>
      </c>
      <c r="M32" s="74">
        <f>'Fiskeutvalget-200'!M16</f>
        <v>0</v>
      </c>
      <c r="N32" s="75">
        <f>'Fiskeutvalget-200'!N16</f>
        <v>175000</v>
      </c>
      <c r="O32" s="74">
        <f>'Fiskeutvalget-200'!O16</f>
        <v>0</v>
      </c>
      <c r="P32" s="75">
        <f>'Fiskeutvalget-200'!P16</f>
        <v>165000</v>
      </c>
      <c r="Q32" s="74">
        <f>'Fiskeutvalget-200'!Q16</f>
        <v>0</v>
      </c>
      <c r="R32" s="75">
        <f>'Fiskeutvalget-200'!R16</f>
        <v>150000</v>
      </c>
      <c r="S32" s="74">
        <f>'Fiskeutvalget-200'!S16</f>
        <v>0</v>
      </c>
      <c r="T32" s="75">
        <f>'Fiskeutvalget-200'!T16</f>
        <v>130000</v>
      </c>
      <c r="U32" s="118">
        <f>'Fiskeutvalget-200'!U16</f>
        <v>0</v>
      </c>
      <c r="V32" s="119">
        <f>'Fiskeutvalget-200'!V16</f>
        <v>150000</v>
      </c>
    </row>
    <row r="33" spans="1:22" ht="15.6" x14ac:dyDescent="0.3">
      <c r="A33" s="19">
        <v>3213</v>
      </c>
      <c r="B33" s="10" t="s">
        <v>52</v>
      </c>
      <c r="C33" s="13"/>
      <c r="D33" s="13"/>
      <c r="E33" s="13"/>
      <c r="F33" s="13"/>
      <c r="G33" s="13"/>
      <c r="H33" s="13"/>
      <c r="I33" s="13"/>
      <c r="J33" s="13"/>
      <c r="K33" s="68"/>
      <c r="L33" s="68"/>
      <c r="M33" s="97"/>
      <c r="N33" s="97"/>
      <c r="O33" s="97"/>
      <c r="P33" s="97"/>
      <c r="Q33" s="98"/>
      <c r="R33" s="98"/>
      <c r="S33" s="98"/>
      <c r="T33" s="68"/>
      <c r="U33" s="149"/>
      <c r="V33" s="167"/>
    </row>
    <row r="34" spans="1:22" ht="15" thickBot="1" x14ac:dyDescent="0.35">
      <c r="C34" s="11" t="e">
        <f t="shared" ref="C34:N34" si="5">SUM(C19:C32)</f>
        <v>#REF!</v>
      </c>
      <c r="D34" s="11" t="e">
        <f t="shared" si="5"/>
        <v>#REF!</v>
      </c>
      <c r="E34" s="11">
        <f t="shared" si="5"/>
        <v>-84184.72</v>
      </c>
      <c r="F34" s="11">
        <f t="shared" si="5"/>
        <v>145680.65</v>
      </c>
      <c r="G34" s="11">
        <f t="shared" si="5"/>
        <v>135000</v>
      </c>
      <c r="H34" s="11">
        <f t="shared" si="5"/>
        <v>135000</v>
      </c>
      <c r="I34" s="11">
        <f t="shared" si="5"/>
        <v>150000</v>
      </c>
      <c r="J34" s="11">
        <f t="shared" si="5"/>
        <v>150000</v>
      </c>
      <c r="K34" s="76">
        <f t="shared" si="5"/>
        <v>180000</v>
      </c>
      <c r="L34" s="76">
        <f t="shared" si="5"/>
        <v>180000</v>
      </c>
      <c r="M34" s="76">
        <f t="shared" si="5"/>
        <v>190000</v>
      </c>
      <c r="N34" s="76">
        <f t="shared" si="5"/>
        <v>190000</v>
      </c>
      <c r="O34" s="76">
        <f t="shared" ref="O34:P34" si="6">SUM(O19:O32)</f>
        <v>130000</v>
      </c>
      <c r="P34" s="76">
        <f t="shared" si="6"/>
        <v>180000</v>
      </c>
      <c r="Q34" s="76">
        <f t="shared" ref="Q34:R34" si="7">SUM(Q19:Q32)</f>
        <v>197000</v>
      </c>
      <c r="R34" s="76">
        <f t="shared" si="7"/>
        <v>175000</v>
      </c>
      <c r="S34" s="76">
        <f t="shared" ref="S34:U34" si="8">SUM(S19:S32)</f>
        <v>200000</v>
      </c>
      <c r="T34" s="76">
        <f>SUM(T19:T33)</f>
        <v>150000</v>
      </c>
      <c r="U34" s="120">
        <f t="shared" si="8"/>
        <v>231000</v>
      </c>
      <c r="V34" s="120">
        <f>SUM(V19:V33)</f>
        <v>175000</v>
      </c>
    </row>
    <row r="35" spans="1:22" ht="15.6" thickTop="1" thickBot="1" x14ac:dyDescent="0.35">
      <c r="C35" s="12"/>
      <c r="D35" s="12"/>
      <c r="E35" s="12"/>
      <c r="F35" s="12"/>
      <c r="G35" s="12"/>
      <c r="H35" s="12"/>
      <c r="O35" s="62"/>
      <c r="P35" s="62"/>
      <c r="Q35" s="62"/>
      <c r="R35" s="62"/>
      <c r="S35" s="62"/>
      <c r="T35" s="62"/>
      <c r="U35" s="62"/>
      <c r="V35" s="62"/>
    </row>
    <row r="36" spans="1:22" x14ac:dyDescent="0.3">
      <c r="A36" s="6" t="s">
        <v>23</v>
      </c>
      <c r="B36" s="27"/>
      <c r="C36" s="181" t="s">
        <v>93</v>
      </c>
      <c r="D36" s="182"/>
      <c r="E36" s="181" t="s">
        <v>94</v>
      </c>
      <c r="F36" s="182"/>
      <c r="G36" s="181" t="s">
        <v>1</v>
      </c>
      <c r="H36" s="182"/>
      <c r="I36" s="181" t="s">
        <v>3</v>
      </c>
      <c r="J36" s="182"/>
      <c r="K36" s="179" t="s">
        <v>5</v>
      </c>
      <c r="L36" s="180"/>
      <c r="M36" s="179" t="s">
        <v>6</v>
      </c>
      <c r="N36" s="180"/>
      <c r="O36" s="179" t="s">
        <v>7</v>
      </c>
      <c r="P36" s="180"/>
      <c r="Q36" s="179" t="s">
        <v>8</v>
      </c>
      <c r="R36" s="180"/>
      <c r="S36" s="179" t="s">
        <v>9</v>
      </c>
      <c r="T36" s="180"/>
      <c r="U36" s="177" t="s">
        <v>119</v>
      </c>
      <c r="V36" s="178"/>
    </row>
    <row r="37" spans="1:22" x14ac:dyDescent="0.3">
      <c r="A37" s="7"/>
      <c r="B37" s="28"/>
      <c r="C37" s="24" t="s">
        <v>10</v>
      </c>
      <c r="D37" s="25" t="s">
        <v>11</v>
      </c>
      <c r="E37" s="24" t="s">
        <v>10</v>
      </c>
      <c r="F37" s="25" t="s">
        <v>11</v>
      </c>
      <c r="G37" s="24" t="s">
        <v>10</v>
      </c>
      <c r="H37" s="25" t="s">
        <v>11</v>
      </c>
      <c r="I37" s="24" t="s">
        <v>10</v>
      </c>
      <c r="J37" s="25" t="s">
        <v>11</v>
      </c>
      <c r="K37" s="77" t="s">
        <v>10</v>
      </c>
      <c r="L37" s="78" t="s">
        <v>11</v>
      </c>
      <c r="M37" s="77" t="s">
        <v>10</v>
      </c>
      <c r="N37" s="78" t="s">
        <v>11</v>
      </c>
      <c r="O37" s="77" t="s">
        <v>10</v>
      </c>
      <c r="P37" s="78" t="s">
        <v>11</v>
      </c>
      <c r="Q37" s="77" t="s">
        <v>10</v>
      </c>
      <c r="R37" s="78" t="s">
        <v>11</v>
      </c>
      <c r="S37" s="77" t="s">
        <v>10</v>
      </c>
      <c r="T37" s="78" t="s">
        <v>11</v>
      </c>
      <c r="U37" s="121" t="s">
        <v>10</v>
      </c>
      <c r="V37" s="122" t="s">
        <v>11</v>
      </c>
    </row>
    <row r="38" spans="1:22" x14ac:dyDescent="0.3">
      <c r="A38" s="38">
        <f>'Jaktutvalget-300'!A3</f>
        <v>4300</v>
      </c>
      <c r="B38" s="38" t="str">
        <f>'Jaktutvalget-300'!B3</f>
        <v>Jaktutvalget Adm. kostnader</v>
      </c>
      <c r="C38" s="38" t="e">
        <f>'Jaktutvalget-300'!#REF!</f>
        <v>#REF!</v>
      </c>
      <c r="D38" s="39" t="e">
        <f>'Jaktutvalget-300'!#REF!</f>
        <v>#REF!</v>
      </c>
      <c r="E38" s="38">
        <f>'Jaktutvalget-300'!E3</f>
        <v>0</v>
      </c>
      <c r="F38" s="39">
        <f>'Jaktutvalget-300'!F3</f>
        <v>0</v>
      </c>
      <c r="G38" s="38">
        <f>'Jaktutvalget-300'!C3</f>
        <v>0</v>
      </c>
      <c r="H38" s="39">
        <f>'Jaktutvalget-300'!D3</f>
        <v>0</v>
      </c>
      <c r="I38" s="38">
        <f>'Jaktutvalget-300'!G3</f>
        <v>0</v>
      </c>
      <c r="J38" s="39">
        <f>'Jaktutvalget-300'!H3</f>
        <v>0</v>
      </c>
      <c r="K38" s="74">
        <f>'Jaktutvalget-300'!K3</f>
        <v>0</v>
      </c>
      <c r="L38" s="75">
        <f>'Jaktutvalget-300'!L3</f>
        <v>0</v>
      </c>
      <c r="M38" s="74">
        <f>'Jaktutvalget-300'!M3</f>
        <v>0</v>
      </c>
      <c r="N38" s="75">
        <f>'Jaktutvalget-300'!N3</f>
        <v>0</v>
      </c>
      <c r="O38" s="74">
        <f>'Jaktutvalget-300'!O3</f>
        <v>1500</v>
      </c>
      <c r="P38" s="75">
        <f>'Jaktutvalget-300'!P3</f>
        <v>0</v>
      </c>
      <c r="Q38" s="74">
        <f>'Jaktutvalget-300'!Q3</f>
        <v>2500</v>
      </c>
      <c r="R38" s="75">
        <f>'Jaktutvalget-300'!R3</f>
        <v>0</v>
      </c>
      <c r="S38" s="74">
        <f>'Jaktutvalget-300'!S3</f>
        <v>2500</v>
      </c>
      <c r="T38" s="75">
        <f>'Jaktutvalget-300'!T3</f>
        <v>0</v>
      </c>
      <c r="U38" s="118">
        <f>'Jaktutvalget-300'!U3</f>
        <v>0</v>
      </c>
      <c r="V38" s="119">
        <f>'Jaktutvalget-300'!V3</f>
        <v>0</v>
      </c>
    </row>
    <row r="39" spans="1:22" x14ac:dyDescent="0.3">
      <c r="A39" s="38">
        <f>'Jaktutvalget-300'!A4</f>
        <v>4301</v>
      </c>
      <c r="B39" s="38" t="str">
        <f>'Jaktutvalget-300'!B4</f>
        <v>Skyting Fellemyra - Annekloppa, Amo og skyterekvesita</v>
      </c>
      <c r="C39" s="38" t="e">
        <f>'Jaktutvalget-300'!#REF!</f>
        <v>#REF!</v>
      </c>
      <c r="D39" s="39" t="e">
        <f>'Jaktutvalget-300'!#REF!</f>
        <v>#REF!</v>
      </c>
      <c r="E39" s="38">
        <f>'Jaktutvalget-300'!E4</f>
        <v>0</v>
      </c>
      <c r="F39" s="39">
        <f>'Jaktutvalget-300'!F4</f>
        <v>0</v>
      </c>
      <c r="G39" s="38">
        <f>'Jaktutvalget-300'!C4</f>
        <v>0</v>
      </c>
      <c r="H39" s="39">
        <f>'Jaktutvalget-300'!D4</f>
        <v>0</v>
      </c>
      <c r="I39" s="38">
        <f>'Jaktutvalget-300'!G4</f>
        <v>0</v>
      </c>
      <c r="J39" s="39">
        <f>'Jaktutvalget-300'!H4</f>
        <v>0</v>
      </c>
      <c r="K39" s="74">
        <f>'Jaktutvalget-300'!K4</f>
        <v>2000</v>
      </c>
      <c r="L39" s="75">
        <f>'Jaktutvalget-300'!L4</f>
        <v>0</v>
      </c>
      <c r="M39" s="74">
        <f>'Jaktutvalget-300'!M4</f>
        <v>1000</v>
      </c>
      <c r="N39" s="75">
        <f>'Jaktutvalget-300'!N4</f>
        <v>0</v>
      </c>
      <c r="O39" s="74">
        <f>'Jaktutvalget-300'!O4</f>
        <v>2000</v>
      </c>
      <c r="P39" s="75">
        <f>'Jaktutvalget-300'!P4</f>
        <v>0</v>
      </c>
      <c r="Q39" s="74">
        <f>'Jaktutvalget-300'!Q4</f>
        <v>1000</v>
      </c>
      <c r="R39" s="75">
        <f>'Jaktutvalget-300'!R4</f>
        <v>0</v>
      </c>
      <c r="S39" s="74">
        <f>'Jaktutvalget-300'!S4</f>
        <v>0</v>
      </c>
      <c r="T39" s="75">
        <f>'Jaktutvalget-300'!T4</f>
        <v>0</v>
      </c>
      <c r="U39" s="118">
        <f>'Jaktutvalget-300'!U4</f>
        <v>0</v>
      </c>
      <c r="V39" s="119">
        <f>'Jaktutvalget-300'!V4</f>
        <v>0</v>
      </c>
    </row>
    <row r="40" spans="1:22" x14ac:dyDescent="0.3">
      <c r="A40" s="38">
        <f>'Jaktutvalget-300'!A5</f>
        <v>4302</v>
      </c>
      <c r="B40" s="38" t="str">
        <f>'Jaktutvalget-300'!B5</f>
        <v xml:space="preserve">Dugnad, vedlikehold </v>
      </c>
      <c r="C40" s="38" t="e">
        <f>'Jaktutvalget-300'!#REF!</f>
        <v>#REF!</v>
      </c>
      <c r="D40" s="39" t="e">
        <f>'Jaktutvalget-300'!#REF!</f>
        <v>#REF!</v>
      </c>
      <c r="E40" s="38">
        <f>'Jaktutvalget-300'!E5</f>
        <v>-6988.18</v>
      </c>
      <c r="F40" s="39">
        <f>'Jaktutvalget-300'!F5</f>
        <v>0</v>
      </c>
      <c r="G40" s="38">
        <f>'Jaktutvalget-300'!C5</f>
        <v>4000</v>
      </c>
      <c r="H40" s="39">
        <f>'Jaktutvalget-300'!D5</f>
        <v>0</v>
      </c>
      <c r="I40" s="38">
        <f>'Jaktutvalget-300'!G5</f>
        <v>3000</v>
      </c>
      <c r="J40" s="39">
        <f>'Jaktutvalget-300'!H5</f>
        <v>0</v>
      </c>
      <c r="K40" s="74">
        <f>'Jaktutvalget-300'!K5</f>
        <v>3000</v>
      </c>
      <c r="L40" s="75">
        <f>'Jaktutvalget-300'!L5</f>
        <v>0</v>
      </c>
      <c r="M40" s="74">
        <f>'Jaktutvalget-300'!M5</f>
        <v>4000</v>
      </c>
      <c r="N40" s="75">
        <f>'Jaktutvalget-300'!N5</f>
        <v>0</v>
      </c>
      <c r="O40" s="74">
        <f>'Jaktutvalget-300'!O5</f>
        <v>8000</v>
      </c>
      <c r="P40" s="75">
        <f>'Jaktutvalget-300'!P5</f>
        <v>0</v>
      </c>
      <c r="Q40" s="74">
        <f>'Jaktutvalget-300'!Q5</f>
        <v>3000</v>
      </c>
      <c r="R40" s="75">
        <f>'Jaktutvalget-300'!R5</f>
        <v>0</v>
      </c>
      <c r="S40" s="74">
        <f>'Jaktutvalget-300'!S5</f>
        <v>2500</v>
      </c>
      <c r="T40" s="75">
        <f>'Jaktutvalget-300'!T5</f>
        <v>0</v>
      </c>
      <c r="U40" s="118">
        <f>'Jaktutvalget-300'!U5</f>
        <v>4000</v>
      </c>
      <c r="V40" s="119">
        <f>'Jaktutvalget-300'!V5</f>
        <v>0</v>
      </c>
    </row>
    <row r="41" spans="1:22" x14ac:dyDescent="0.3">
      <c r="A41" s="38">
        <f>'Jaktutvalget-300'!A6</f>
        <v>4303</v>
      </c>
      <c r="B41" s="38" t="str">
        <f>'Jaktutvalget-300'!B6</f>
        <v>Kurs/instruksjon</v>
      </c>
      <c r="C41" s="38" t="e">
        <f>'Jaktutvalget-300'!#REF!</f>
        <v>#REF!</v>
      </c>
      <c r="D41" s="39" t="e">
        <f>'Jaktutvalget-300'!#REF!</f>
        <v>#REF!</v>
      </c>
      <c r="E41" s="38">
        <f>'Jaktutvalget-300'!E6</f>
        <v>-5850</v>
      </c>
      <c r="F41" s="39">
        <f>'Jaktutvalget-300'!F6</f>
        <v>0</v>
      </c>
      <c r="G41" s="38">
        <f>'Jaktutvalget-300'!C6</f>
        <v>0</v>
      </c>
      <c r="H41" s="39">
        <f>'Jaktutvalget-300'!D6</f>
        <v>0</v>
      </c>
      <c r="I41" s="38">
        <f>'Jaktutvalget-300'!G6</f>
        <v>0</v>
      </c>
      <c r="J41" s="39">
        <f>'Jaktutvalget-300'!H6</f>
        <v>0</v>
      </c>
      <c r="K41" s="74">
        <f>'Jaktutvalget-300'!K6</f>
        <v>0</v>
      </c>
      <c r="L41" s="75">
        <f>'Jaktutvalget-300'!L6</f>
        <v>0</v>
      </c>
      <c r="M41" s="74">
        <f>'Jaktutvalget-300'!M6</f>
        <v>0</v>
      </c>
      <c r="N41" s="75">
        <f>'Jaktutvalget-300'!N6</f>
        <v>0</v>
      </c>
      <c r="O41" s="74">
        <f>'Jaktutvalget-300'!O6</f>
        <v>0</v>
      </c>
      <c r="P41" s="75">
        <f>'Jaktutvalget-300'!P6</f>
        <v>0</v>
      </c>
      <c r="Q41" s="74">
        <f>'Jaktutvalget-300'!Q6</f>
        <v>0</v>
      </c>
      <c r="R41" s="75">
        <f>'Jaktutvalget-300'!R6</f>
        <v>0</v>
      </c>
      <c r="S41" s="74">
        <f>'Jaktutvalget-300'!S6</f>
        <v>0</v>
      </c>
      <c r="T41" s="75">
        <f>'Jaktutvalget-300'!T6</f>
        <v>0</v>
      </c>
      <c r="U41" s="118">
        <f>'Jaktutvalget-300'!U6</f>
        <v>0</v>
      </c>
      <c r="V41" s="119">
        <f>'Jaktutvalget-300'!V6</f>
        <v>0</v>
      </c>
    </row>
    <row r="42" spans="1:22" x14ac:dyDescent="0.3">
      <c r="A42" s="38">
        <f>'Jaktutvalget-300'!A7</f>
        <v>4304</v>
      </c>
      <c r="B42" s="38" t="str">
        <f>'Jaktutvalget-300'!B7</f>
        <v>Bevertning. Møter</v>
      </c>
      <c r="C42" s="38" t="e">
        <f>'Jaktutvalget-300'!#REF!</f>
        <v>#REF!</v>
      </c>
      <c r="D42" s="39" t="e">
        <f>'Jaktutvalget-300'!#REF!</f>
        <v>#REF!</v>
      </c>
      <c r="E42" s="38">
        <f>'Jaktutvalget-300'!E7</f>
        <v>0</v>
      </c>
      <c r="F42" s="39">
        <f>'Jaktutvalget-300'!F7</f>
        <v>0</v>
      </c>
      <c r="G42" s="38">
        <f>'Jaktutvalget-300'!C7</f>
        <v>2000</v>
      </c>
      <c r="H42" s="39">
        <f>'Jaktutvalget-300'!D7</f>
        <v>0</v>
      </c>
      <c r="I42" s="38">
        <f>'Jaktutvalget-300'!G7</f>
        <v>1500</v>
      </c>
      <c r="J42" s="39">
        <f>'Jaktutvalget-300'!H7</f>
        <v>0</v>
      </c>
      <c r="K42" s="74">
        <f>'Jaktutvalget-300'!K7</f>
        <v>1500</v>
      </c>
      <c r="L42" s="75">
        <f>'Jaktutvalget-300'!L7</f>
        <v>0</v>
      </c>
      <c r="M42" s="74">
        <f>'Jaktutvalget-300'!M7</f>
        <v>1000</v>
      </c>
      <c r="N42" s="75">
        <f>'Jaktutvalget-300'!N7</f>
        <v>0</v>
      </c>
      <c r="O42" s="74">
        <f>'Jaktutvalget-300'!O7</f>
        <v>1500</v>
      </c>
      <c r="P42" s="75">
        <f>'Jaktutvalget-300'!P7</f>
        <v>0</v>
      </c>
      <c r="Q42" s="74">
        <f>'Jaktutvalget-300'!Q7</f>
        <v>1500</v>
      </c>
      <c r="R42" s="75">
        <f>'Jaktutvalget-300'!R7</f>
        <v>0</v>
      </c>
      <c r="S42" s="74">
        <f>'Jaktutvalget-300'!S7</f>
        <v>1500</v>
      </c>
      <c r="T42" s="75">
        <f>'Jaktutvalget-300'!T7</f>
        <v>0</v>
      </c>
      <c r="U42" s="118">
        <f>'Jaktutvalget-300'!U7</f>
        <v>1000</v>
      </c>
      <c r="V42" s="119">
        <f>'Jaktutvalget-300'!V7</f>
        <v>0</v>
      </c>
    </row>
    <row r="43" spans="1:22" x14ac:dyDescent="0.3">
      <c r="A43" s="38">
        <f>'Jaktutvalget-300'!A8</f>
        <v>4305</v>
      </c>
      <c r="B43" s="38" t="str">
        <f>'Jaktutvalget-300'!B8</f>
        <v>Arrangement for kulturuka i Rælingen</v>
      </c>
      <c r="C43" s="38" t="e">
        <f>'Jaktutvalget-300'!#REF!</f>
        <v>#REF!</v>
      </c>
      <c r="D43" s="39" t="e">
        <f>'Jaktutvalget-300'!#REF!</f>
        <v>#REF!</v>
      </c>
      <c r="E43" s="38">
        <f>'Jaktutvalget-300'!E8</f>
        <v>0</v>
      </c>
      <c r="F43" s="39">
        <f>'Jaktutvalget-300'!F8</f>
        <v>0</v>
      </c>
      <c r="G43" s="38">
        <f>'Jaktutvalget-300'!C8</f>
        <v>0</v>
      </c>
      <c r="H43" s="39">
        <f>'Jaktutvalget-300'!D8</f>
        <v>0</v>
      </c>
      <c r="I43" s="38">
        <f>'Jaktutvalget-300'!G8</f>
        <v>0</v>
      </c>
      <c r="J43" s="39">
        <f>'Jaktutvalget-300'!H8</f>
        <v>0</v>
      </c>
      <c r="K43" s="74">
        <f>'Jaktutvalget-300'!K8</f>
        <v>0</v>
      </c>
      <c r="L43" s="75">
        <f>'Jaktutvalget-300'!L8</f>
        <v>0</v>
      </c>
      <c r="M43" s="74">
        <f>'Jaktutvalget-300'!M8</f>
        <v>0</v>
      </c>
      <c r="N43" s="75">
        <f>'Jaktutvalget-300'!N8</f>
        <v>0</v>
      </c>
      <c r="O43" s="74">
        <f>'Jaktutvalget-300'!O8</f>
        <v>0</v>
      </c>
      <c r="P43" s="75">
        <f>'Jaktutvalget-300'!P8</f>
        <v>0</v>
      </c>
      <c r="Q43" s="74">
        <f>'Jaktutvalget-300'!Q8</f>
        <v>0</v>
      </c>
      <c r="R43" s="75">
        <f>'Jaktutvalget-300'!R8</f>
        <v>0</v>
      </c>
      <c r="S43" s="74">
        <f>'Jaktutvalget-300'!S8</f>
        <v>0</v>
      </c>
      <c r="T43" s="75">
        <f>'Jaktutvalget-300'!T8</f>
        <v>0</v>
      </c>
      <c r="U43" s="118">
        <f>'Jaktutvalget-300'!U8</f>
        <v>0</v>
      </c>
      <c r="V43" s="119">
        <f>'Jaktutvalget-300'!V8</f>
        <v>0</v>
      </c>
    </row>
    <row r="44" spans="1:22" x14ac:dyDescent="0.3">
      <c r="A44" s="38">
        <f>'Jaktutvalget-300'!A9</f>
        <v>4306</v>
      </c>
      <c r="B44" s="38" t="str">
        <f>'Jaktutvalget-300'!B9</f>
        <v>Intern arrangement</v>
      </c>
      <c r="C44" s="38" t="e">
        <f>'Jaktutvalget-300'!#REF!</f>
        <v>#REF!</v>
      </c>
      <c r="D44" s="39" t="e">
        <f>'Jaktutvalget-300'!#REF!</f>
        <v>#REF!</v>
      </c>
      <c r="E44" s="38">
        <f>'Jaktutvalget-300'!E9</f>
        <v>0</v>
      </c>
      <c r="F44" s="39">
        <f>'Jaktutvalget-300'!F9</f>
        <v>0</v>
      </c>
      <c r="G44" s="38">
        <f>'Jaktutvalget-300'!C9</f>
        <v>0</v>
      </c>
      <c r="H44" s="39">
        <f>'Jaktutvalget-300'!D9</f>
        <v>0</v>
      </c>
      <c r="I44" s="38">
        <f>'Jaktutvalget-300'!G9</f>
        <v>0</v>
      </c>
      <c r="J44" s="39">
        <f>'Jaktutvalget-300'!H9</f>
        <v>0</v>
      </c>
      <c r="K44" s="74">
        <f>'Jaktutvalget-300'!K9</f>
        <v>0</v>
      </c>
      <c r="L44" s="75">
        <f>'Jaktutvalget-300'!L9</f>
        <v>0</v>
      </c>
      <c r="M44" s="74">
        <f>'Jaktutvalget-300'!M9</f>
        <v>0</v>
      </c>
      <c r="N44" s="75">
        <f>'Jaktutvalget-300'!N9</f>
        <v>0</v>
      </c>
      <c r="O44" s="74">
        <f>'Jaktutvalget-300'!O9</f>
        <v>0</v>
      </c>
      <c r="P44" s="75">
        <f>'Jaktutvalget-300'!P9</f>
        <v>0</v>
      </c>
      <c r="Q44" s="74">
        <f>'Jaktutvalget-300'!Q9</f>
        <v>1000</v>
      </c>
      <c r="R44" s="75">
        <f>'Jaktutvalget-300'!R9</f>
        <v>0</v>
      </c>
      <c r="S44" s="74">
        <f>'Jaktutvalget-300'!S9</f>
        <v>3000</v>
      </c>
      <c r="T44" s="75">
        <f>'Jaktutvalget-300'!T9</f>
        <v>0</v>
      </c>
      <c r="U44" s="118">
        <f>'Jaktutvalget-300'!U9</f>
        <v>1500</v>
      </c>
      <c r="V44" s="119">
        <f>'Jaktutvalget-300'!V9</f>
        <v>0</v>
      </c>
    </row>
    <row r="45" spans="1:22" x14ac:dyDescent="0.3">
      <c r="A45" s="38">
        <f>'Jaktutvalget-300'!A10</f>
        <v>4307</v>
      </c>
      <c r="B45" s="38" t="str">
        <f>'Jaktutvalget-300'!B10</f>
        <v>Ekstern arrangement, firmaskyting</v>
      </c>
      <c r="C45" s="38" t="e">
        <f>'Jaktutvalget-300'!#REF!</f>
        <v>#REF!</v>
      </c>
      <c r="D45" s="39" t="e">
        <f>'Jaktutvalget-300'!#REF!</f>
        <v>#REF!</v>
      </c>
      <c r="E45" s="38">
        <f>'Jaktutvalget-300'!E10</f>
        <v>0</v>
      </c>
      <c r="F45" s="39">
        <f>'Jaktutvalget-300'!F10</f>
        <v>0</v>
      </c>
      <c r="G45" s="38">
        <f>'Jaktutvalget-300'!C10</f>
        <v>0</v>
      </c>
      <c r="H45" s="39">
        <f>'Jaktutvalget-300'!D10</f>
        <v>0</v>
      </c>
      <c r="I45" s="38">
        <f>'Jaktutvalget-300'!G10</f>
        <v>0</v>
      </c>
      <c r="J45" s="39">
        <f>'Jaktutvalget-300'!H10</f>
        <v>0</v>
      </c>
      <c r="K45" s="74">
        <f>'Jaktutvalget-300'!K10</f>
        <v>0</v>
      </c>
      <c r="L45" s="75">
        <f>'Jaktutvalget-300'!L10</f>
        <v>0</v>
      </c>
      <c r="M45" s="74">
        <f>'Jaktutvalget-300'!M10</f>
        <v>0</v>
      </c>
      <c r="N45" s="75">
        <f>'Jaktutvalget-300'!N10</f>
        <v>0</v>
      </c>
      <c r="O45" s="74">
        <f>'Jaktutvalget-300'!O10</f>
        <v>0</v>
      </c>
      <c r="P45" s="75">
        <f>'Jaktutvalget-300'!P10</f>
        <v>0</v>
      </c>
      <c r="Q45" s="74">
        <f>'Jaktutvalget-300'!Q10</f>
        <v>0</v>
      </c>
      <c r="R45" s="75">
        <f>'Jaktutvalget-300'!R10</f>
        <v>0</v>
      </c>
      <c r="S45" s="74">
        <f>'Jaktutvalget-300'!S10</f>
        <v>0</v>
      </c>
      <c r="T45" s="75">
        <f>'Jaktutvalget-300'!T10</f>
        <v>0</v>
      </c>
      <c r="U45" s="118">
        <f>'Jaktutvalget-300'!U10</f>
        <v>0</v>
      </c>
      <c r="V45" s="119">
        <f>'Jaktutvalget-300'!V10</f>
        <v>0</v>
      </c>
    </row>
    <row r="46" spans="1:22" x14ac:dyDescent="0.3">
      <c r="A46" s="38">
        <f>'Jaktutvalget-300'!A11</f>
        <v>4308</v>
      </c>
      <c r="B46" s="38" t="str">
        <f>'Jaktutvalget-300'!B11</f>
        <v>Elektrisitet, lys og varme</v>
      </c>
      <c r="C46" s="38" t="e">
        <f>'Jaktutvalget-300'!#REF!</f>
        <v>#REF!</v>
      </c>
      <c r="D46" s="39" t="e">
        <f>'Jaktutvalget-300'!#REF!</f>
        <v>#REF!</v>
      </c>
      <c r="E46" s="38">
        <f>'Jaktutvalget-300'!E11</f>
        <v>-3630</v>
      </c>
      <c r="F46" s="39">
        <f>'Jaktutvalget-300'!F11</f>
        <v>0</v>
      </c>
      <c r="G46" s="38">
        <f>'Jaktutvalget-300'!C11</f>
        <v>5000</v>
      </c>
      <c r="H46" s="39">
        <f>'Jaktutvalget-300'!D11</f>
        <v>0</v>
      </c>
      <c r="I46" s="38">
        <f>'Jaktutvalget-300'!G11</f>
        <v>5000</v>
      </c>
      <c r="J46" s="39">
        <f>'Jaktutvalget-300'!H11</f>
        <v>0</v>
      </c>
      <c r="K46" s="74">
        <f>'Jaktutvalget-300'!K11</f>
        <v>5000</v>
      </c>
      <c r="L46" s="75">
        <f>'Jaktutvalget-300'!L11</f>
        <v>0</v>
      </c>
      <c r="M46" s="74">
        <f>'Jaktutvalget-300'!M11</f>
        <v>7500</v>
      </c>
      <c r="N46" s="75">
        <f>'Jaktutvalget-300'!N11</f>
        <v>0</v>
      </c>
      <c r="O46" s="74">
        <f>'Jaktutvalget-300'!O11</f>
        <v>7500</v>
      </c>
      <c r="P46" s="75">
        <f>'Jaktutvalget-300'!P11</f>
        <v>0</v>
      </c>
      <c r="Q46" s="74">
        <f>'Jaktutvalget-300'!Q11</f>
        <v>10000</v>
      </c>
      <c r="R46" s="75">
        <f>'Jaktutvalget-300'!R11</f>
        <v>0</v>
      </c>
      <c r="S46" s="74">
        <f>'Jaktutvalget-300'!S11</f>
        <v>10000</v>
      </c>
      <c r="T46" s="75">
        <f>'Jaktutvalget-300'!T11</f>
        <v>0</v>
      </c>
      <c r="U46" s="118">
        <f>'Jaktutvalget-300'!U11</f>
        <v>7500</v>
      </c>
      <c r="V46" s="119">
        <f>'Jaktutvalget-300'!V11</f>
        <v>0</v>
      </c>
    </row>
    <row r="47" spans="1:22" x14ac:dyDescent="0.3">
      <c r="A47" s="38">
        <f>'Jaktutvalget-300'!A12</f>
        <v>4309</v>
      </c>
      <c r="B47" s="38" t="str">
        <f>'Jaktutvalget-300'!B12</f>
        <v>Andre kostnader</v>
      </c>
      <c r="C47" s="38" t="e">
        <f>'Jaktutvalget-300'!#REF!</f>
        <v>#REF!</v>
      </c>
      <c r="D47" s="39" t="e">
        <f>'Jaktutvalget-300'!#REF!</f>
        <v>#REF!</v>
      </c>
      <c r="E47" s="38">
        <f>'Jaktutvalget-300'!E12</f>
        <v>-8079</v>
      </c>
      <c r="F47" s="39">
        <f>'Jaktutvalget-300'!F12</f>
        <v>0</v>
      </c>
      <c r="G47" s="38">
        <f>'Jaktutvalget-300'!C12</f>
        <v>0</v>
      </c>
      <c r="H47" s="39">
        <f>'Jaktutvalget-300'!D12</f>
        <v>0</v>
      </c>
      <c r="I47" s="38">
        <f>'Jaktutvalget-300'!G12</f>
        <v>0</v>
      </c>
      <c r="J47" s="39">
        <f>'Jaktutvalget-300'!H12</f>
        <v>0</v>
      </c>
      <c r="K47" s="74">
        <f>'Jaktutvalget-300'!K12</f>
        <v>0</v>
      </c>
      <c r="L47" s="75">
        <f>'Jaktutvalget-300'!L12</f>
        <v>0</v>
      </c>
      <c r="M47" s="74">
        <f>'Jaktutvalget-300'!M12</f>
        <v>0</v>
      </c>
      <c r="N47" s="75">
        <f>'Jaktutvalget-300'!N12</f>
        <v>0</v>
      </c>
      <c r="O47" s="74">
        <f>'Jaktutvalget-300'!O12</f>
        <v>15000</v>
      </c>
      <c r="P47" s="75">
        <f>'Jaktutvalget-300'!P12</f>
        <v>0</v>
      </c>
      <c r="Q47" s="74">
        <f>'Jaktutvalget-300'!Q12</f>
        <v>15000</v>
      </c>
      <c r="R47" s="75">
        <f>'Jaktutvalget-300'!R12</f>
        <v>0</v>
      </c>
      <c r="S47" s="74">
        <f>'Jaktutvalget-300'!S12</f>
        <v>12000</v>
      </c>
      <c r="T47" s="75">
        <f>'Jaktutvalget-300'!T12</f>
        <v>0</v>
      </c>
      <c r="U47" s="118">
        <f>'Jaktutvalget-300'!U12</f>
        <v>2500</v>
      </c>
      <c r="V47" s="119">
        <f>'Jaktutvalget-300'!V12</f>
        <v>0</v>
      </c>
    </row>
    <row r="48" spans="1:22" x14ac:dyDescent="0.3">
      <c r="A48" s="38">
        <f>'Jaktutvalget-300'!A13</f>
        <v>3310</v>
      </c>
      <c r="B48" s="38" t="str">
        <f>'Jaktutvalget-300'!B13</f>
        <v>Andre inntekter - Tilskudd</v>
      </c>
      <c r="C48" s="38" t="e">
        <f>'Jaktutvalget-300'!#REF!</f>
        <v>#REF!</v>
      </c>
      <c r="D48" s="39" t="e">
        <f>'Jaktutvalget-300'!#REF!</f>
        <v>#REF!</v>
      </c>
      <c r="E48" s="38">
        <f>'Jaktutvalget-300'!E13</f>
        <v>0</v>
      </c>
      <c r="F48" s="39">
        <f>'Jaktutvalget-300'!F13</f>
        <v>13531.25</v>
      </c>
      <c r="G48" s="38">
        <f>'Jaktutvalget-300'!C13</f>
        <v>0</v>
      </c>
      <c r="H48" s="39">
        <f>'Jaktutvalget-300'!D13</f>
        <v>0</v>
      </c>
      <c r="I48" s="38">
        <f>'Jaktutvalget-300'!G13</f>
        <v>0</v>
      </c>
      <c r="J48" s="39">
        <f>'Jaktutvalget-300'!H13</f>
        <v>0</v>
      </c>
      <c r="K48" s="74">
        <f>'Jaktutvalget-300'!K13</f>
        <v>0</v>
      </c>
      <c r="L48" s="75">
        <f>'Jaktutvalget-300'!L13</f>
        <v>0</v>
      </c>
      <c r="M48" s="74">
        <f>'Jaktutvalget-300'!M13</f>
        <v>0</v>
      </c>
      <c r="N48" s="75">
        <f>'Jaktutvalget-300'!N13</f>
        <v>0</v>
      </c>
      <c r="O48" s="74">
        <f>'Jaktutvalget-300'!O13</f>
        <v>0</v>
      </c>
      <c r="P48" s="75">
        <f>'Jaktutvalget-300'!P13</f>
        <v>0</v>
      </c>
      <c r="Q48" s="74">
        <f>'Jaktutvalget-300'!Q13</f>
        <v>0</v>
      </c>
      <c r="R48" s="75">
        <f>'Jaktutvalget-300'!R13</f>
        <v>0</v>
      </c>
      <c r="S48" s="74">
        <f>'Jaktutvalget-300'!S13</f>
        <v>0</v>
      </c>
      <c r="T48" s="75">
        <f>'Jaktutvalget-300'!T13</f>
        <v>0</v>
      </c>
      <c r="U48" s="118">
        <f>'Jaktutvalget-300'!U13</f>
        <v>0</v>
      </c>
      <c r="V48" s="119">
        <f>'Jaktutvalget-300'!V13</f>
        <v>0</v>
      </c>
    </row>
    <row r="49" spans="1:22" x14ac:dyDescent="0.3">
      <c r="A49" s="38">
        <f>'Jaktutvalget-300'!A14</f>
        <v>3311</v>
      </c>
      <c r="B49" s="38" t="str">
        <f>'Jaktutvalget-300'!B14</f>
        <v>Beverjakt Rælingen</v>
      </c>
      <c r="C49" s="38" t="e">
        <f>'Jaktutvalget-300'!#REF!</f>
        <v>#REF!</v>
      </c>
      <c r="D49" s="39" t="e">
        <f>'Jaktutvalget-300'!#REF!</f>
        <v>#REF!</v>
      </c>
      <c r="E49" s="38">
        <f>'Jaktutvalget-300'!E14</f>
        <v>0</v>
      </c>
      <c r="F49" s="39">
        <f>'Jaktutvalget-300'!F14</f>
        <v>98.25</v>
      </c>
      <c r="G49" s="38">
        <f>'Jaktutvalget-300'!C14</f>
        <v>0</v>
      </c>
      <c r="H49" s="39">
        <f>'Jaktutvalget-300'!D14</f>
        <v>0</v>
      </c>
      <c r="I49" s="38">
        <f>'Jaktutvalget-300'!G14</f>
        <v>0</v>
      </c>
      <c r="J49" s="39">
        <f>'Jaktutvalget-300'!H14</f>
        <v>0</v>
      </c>
      <c r="K49" s="74">
        <f>'Jaktutvalget-300'!K14</f>
        <v>0</v>
      </c>
      <c r="L49" s="75">
        <f>'Jaktutvalget-300'!L14</f>
        <v>0</v>
      </c>
      <c r="M49" s="74">
        <f>'Jaktutvalget-300'!M14</f>
        <v>0</v>
      </c>
      <c r="N49" s="75">
        <f>'Jaktutvalget-300'!N14</f>
        <v>1000</v>
      </c>
      <c r="O49" s="74">
        <f>'Jaktutvalget-300'!O14</f>
        <v>0</v>
      </c>
      <c r="P49" s="75">
        <f>'Jaktutvalget-300'!P14</f>
        <v>1000</v>
      </c>
      <c r="Q49" s="74">
        <f>'Jaktutvalget-300'!Q14</f>
        <v>0</v>
      </c>
      <c r="R49" s="75">
        <f>'Jaktutvalget-300'!R14</f>
        <v>750</v>
      </c>
      <c r="S49" s="74">
        <f>'Jaktutvalget-300'!S14</f>
        <v>0</v>
      </c>
      <c r="T49" s="75">
        <f>'Jaktutvalget-300'!T14</f>
        <v>1000</v>
      </c>
      <c r="U49" s="118">
        <f>'Jaktutvalget-300'!U14</f>
        <v>0</v>
      </c>
      <c r="V49" s="119">
        <f>'Jaktutvalget-300'!V14</f>
        <v>500</v>
      </c>
    </row>
    <row r="50" spans="1:22" x14ac:dyDescent="0.3">
      <c r="A50" s="38">
        <f>'Jaktutvalget-300'!A15</f>
        <v>3312</v>
      </c>
      <c r="B50" s="38" t="str">
        <f>'Jaktutvalget-300'!B15</f>
        <v>Revejakt,rovvilt Rælingen</v>
      </c>
      <c r="C50" s="38" t="e">
        <f>'Jaktutvalget-300'!#REF!</f>
        <v>#REF!</v>
      </c>
      <c r="D50" s="39" t="e">
        <f>'Jaktutvalget-300'!#REF!</f>
        <v>#REF!</v>
      </c>
      <c r="E50" s="38">
        <f>'Jaktutvalget-300'!E15</f>
        <v>0</v>
      </c>
      <c r="F50" s="39">
        <f>'Jaktutvalget-300'!F15</f>
        <v>0</v>
      </c>
      <c r="G50" s="38">
        <f>'Jaktutvalget-300'!C15</f>
        <v>0</v>
      </c>
      <c r="H50" s="39">
        <f>'Jaktutvalget-300'!D15</f>
        <v>0</v>
      </c>
      <c r="I50" s="38">
        <f>'Jaktutvalget-300'!G15</f>
        <v>0</v>
      </c>
      <c r="J50" s="39">
        <f>'Jaktutvalget-300'!H15</f>
        <v>0</v>
      </c>
      <c r="K50" s="74">
        <f>'Jaktutvalget-300'!K15</f>
        <v>0</v>
      </c>
      <c r="L50" s="75">
        <f>'Jaktutvalget-300'!L15</f>
        <v>2000</v>
      </c>
      <c r="M50" s="74">
        <f>'Jaktutvalget-300'!M15</f>
        <v>0</v>
      </c>
      <c r="N50" s="75">
        <f>'Jaktutvalget-300'!N15</f>
        <v>2000</v>
      </c>
      <c r="O50" s="74">
        <f>'Jaktutvalget-300'!O15</f>
        <v>0</v>
      </c>
      <c r="P50" s="75">
        <f>'Jaktutvalget-300'!P15</f>
        <v>1700</v>
      </c>
      <c r="Q50" s="74">
        <f>'Jaktutvalget-300'!Q15</f>
        <v>0</v>
      </c>
      <c r="R50" s="75">
        <f>'Jaktutvalget-300'!R15</f>
        <v>1000</v>
      </c>
      <c r="S50" s="74">
        <f>'Jaktutvalget-300'!S15</f>
        <v>0</v>
      </c>
      <c r="T50" s="75">
        <f>'Jaktutvalget-300'!T15</f>
        <v>0</v>
      </c>
      <c r="U50" s="118">
        <f>'Jaktutvalget-300'!U15</f>
        <v>0</v>
      </c>
      <c r="V50" s="119">
        <f>'Jaktutvalget-300'!V15</f>
        <v>0</v>
      </c>
    </row>
    <row r="51" spans="1:22" x14ac:dyDescent="0.3">
      <c r="A51" s="38">
        <f>'Jaktutvalget-300'!A16</f>
        <v>3313</v>
      </c>
      <c r="B51" s="38" t="str">
        <f>'Jaktutvalget-300'!B16</f>
        <v>Harejakt Rælingen</v>
      </c>
      <c r="C51" s="38" t="e">
        <f>'Jaktutvalget-300'!#REF!</f>
        <v>#REF!</v>
      </c>
      <c r="D51" s="39" t="e">
        <f>'Jaktutvalget-300'!#REF!</f>
        <v>#REF!</v>
      </c>
      <c r="E51" s="38">
        <f>'Jaktutvalget-300'!E16</f>
        <v>0</v>
      </c>
      <c r="F51" s="39">
        <f>'Jaktutvalget-300'!F16</f>
        <v>0</v>
      </c>
      <c r="G51" s="38">
        <f>'Jaktutvalget-300'!C16</f>
        <v>0</v>
      </c>
      <c r="H51" s="39">
        <f>'Jaktutvalget-300'!D16</f>
        <v>0</v>
      </c>
      <c r="I51" s="38">
        <f>'Jaktutvalget-300'!G16</f>
        <v>0</v>
      </c>
      <c r="J51" s="39">
        <f>'Jaktutvalget-300'!H16</f>
        <v>0</v>
      </c>
      <c r="K51" s="74">
        <f>'Jaktutvalget-300'!K16</f>
        <v>0</v>
      </c>
      <c r="L51" s="75">
        <f>'Jaktutvalget-300'!L16</f>
        <v>0</v>
      </c>
      <c r="M51" s="74">
        <f>'Jaktutvalget-300'!M16</f>
        <v>0</v>
      </c>
      <c r="N51" s="75">
        <f>'Jaktutvalget-300'!N16</f>
        <v>500</v>
      </c>
      <c r="O51" s="74">
        <f>'Jaktutvalget-300'!O16</f>
        <v>0</v>
      </c>
      <c r="P51" s="75">
        <f>'Jaktutvalget-300'!P16</f>
        <v>0</v>
      </c>
      <c r="Q51" s="74">
        <f>'Jaktutvalget-300'!Q16</f>
        <v>0</v>
      </c>
      <c r="R51" s="75">
        <f>'Jaktutvalget-300'!R16</f>
        <v>0</v>
      </c>
      <c r="S51" s="74">
        <f>'Jaktutvalget-300'!S16</f>
        <v>0</v>
      </c>
      <c r="T51" s="75">
        <f>'Jaktutvalget-300'!T16</f>
        <v>0</v>
      </c>
      <c r="U51" s="118">
        <f>'Jaktutvalget-300'!U16</f>
        <v>0</v>
      </c>
      <c r="V51" s="119">
        <f>'Jaktutvalget-300'!V16</f>
        <v>0</v>
      </c>
    </row>
    <row r="52" spans="1:22" x14ac:dyDescent="0.3">
      <c r="A52" s="38">
        <f>'Jaktutvalget-300'!A17</f>
        <v>3314</v>
      </c>
      <c r="B52" s="37" t="str">
        <f>'Jaktutvalget-300'!B17</f>
        <v>Rådyrjakt Rælingen</v>
      </c>
      <c r="C52" s="38" t="e">
        <f>'Jaktutvalget-300'!#REF!</f>
        <v>#REF!</v>
      </c>
      <c r="D52" s="39" t="e">
        <f>'Jaktutvalget-300'!#REF!</f>
        <v>#REF!</v>
      </c>
      <c r="E52" s="38">
        <f>'Jaktutvalget-300'!E17</f>
        <v>0</v>
      </c>
      <c r="F52" s="39">
        <f>'Jaktutvalget-300'!F17</f>
        <v>0</v>
      </c>
      <c r="G52" s="38">
        <f>'Jaktutvalget-300'!C17</f>
        <v>0</v>
      </c>
      <c r="H52" s="39">
        <f>'Jaktutvalget-300'!D17</f>
        <v>8000</v>
      </c>
      <c r="I52" s="38">
        <f>'Jaktutvalget-300'!G17</f>
        <v>0</v>
      </c>
      <c r="J52" s="39">
        <f>'Jaktutvalget-300'!H17</f>
        <v>7000</v>
      </c>
      <c r="K52" s="74">
        <f>'Jaktutvalget-300'!K17</f>
        <v>0</v>
      </c>
      <c r="L52" s="75">
        <f>'Jaktutvalget-300'!L17</f>
        <v>10000</v>
      </c>
      <c r="M52" s="74">
        <f>'Jaktutvalget-300'!M17</f>
        <v>0</v>
      </c>
      <c r="N52" s="75">
        <f>'Jaktutvalget-300'!N17</f>
        <v>10000</v>
      </c>
      <c r="O52" s="74">
        <f>'Jaktutvalget-300'!O17</f>
        <v>0</v>
      </c>
      <c r="P52" s="75">
        <f>'Jaktutvalget-300'!P17</f>
        <v>17000</v>
      </c>
      <c r="Q52" s="74">
        <f>'Jaktutvalget-300'!Q17</f>
        <v>0</v>
      </c>
      <c r="R52" s="75">
        <f>'Jaktutvalget-300'!R17</f>
        <v>0</v>
      </c>
      <c r="S52" s="74">
        <f>'Jaktutvalget-300'!S17</f>
        <v>0</v>
      </c>
      <c r="T52" s="75">
        <f>'Jaktutvalget-300'!T17</f>
        <v>7500</v>
      </c>
      <c r="U52" s="118">
        <f>'Jaktutvalget-300'!U17</f>
        <v>0</v>
      </c>
      <c r="V52" s="119">
        <f>'Jaktutvalget-300'!V17</f>
        <v>20000</v>
      </c>
    </row>
    <row r="53" spans="1:22" x14ac:dyDescent="0.3">
      <c r="A53" s="38">
        <f>'Jaktutvalget-300'!A18</f>
        <v>3315</v>
      </c>
      <c r="B53" s="38" t="str">
        <f>'Jaktutvalget-300'!B18</f>
        <v>Småviltjakt Ræligen</v>
      </c>
      <c r="C53" s="38" t="e">
        <f>'Jaktutvalget-300'!#REF!</f>
        <v>#REF!</v>
      </c>
      <c r="D53" s="39" t="e">
        <f>'Jaktutvalget-300'!#REF!</f>
        <v>#REF!</v>
      </c>
      <c r="E53" s="38">
        <f>'Jaktutvalget-300'!E18</f>
        <v>0</v>
      </c>
      <c r="F53" s="39">
        <f>'Jaktutvalget-300'!F18</f>
        <v>72450</v>
      </c>
      <c r="G53" s="38">
        <f>'Jaktutvalget-300'!C18</f>
        <v>7000</v>
      </c>
      <c r="H53" s="39">
        <f>'Jaktutvalget-300'!D18</f>
        <v>45000</v>
      </c>
      <c r="I53" s="38">
        <f>'Jaktutvalget-300'!G18</f>
        <v>0</v>
      </c>
      <c r="J53" s="39">
        <f>'Jaktutvalget-300'!H18</f>
        <v>70000</v>
      </c>
      <c r="K53" s="74">
        <f>'Jaktutvalget-300'!K18</f>
        <v>0</v>
      </c>
      <c r="L53" s="75">
        <f>'Jaktutvalget-300'!L18</f>
        <v>70000</v>
      </c>
      <c r="M53" s="74">
        <f>'Jaktutvalget-300'!M18</f>
        <v>0</v>
      </c>
      <c r="N53" s="75">
        <f>'Jaktutvalget-300'!N18</f>
        <v>65000</v>
      </c>
      <c r="O53" s="74">
        <f>'Jaktutvalget-300'!O18</f>
        <v>0</v>
      </c>
      <c r="P53" s="75">
        <f>'Jaktutvalget-300'!P18</f>
        <v>100000</v>
      </c>
      <c r="Q53" s="74">
        <f>'Jaktutvalget-300'!Q18</f>
        <v>0</v>
      </c>
      <c r="R53" s="75">
        <f>'Jaktutvalget-300'!R18</f>
        <v>90000</v>
      </c>
      <c r="S53" s="74">
        <f>'Jaktutvalget-300'!S18</f>
        <v>0</v>
      </c>
      <c r="T53" s="75">
        <f>'Jaktutvalget-300'!T18</f>
        <v>75000</v>
      </c>
      <c r="U53" s="118">
        <f>'Jaktutvalget-300'!U18</f>
        <v>0</v>
      </c>
      <c r="V53" s="119">
        <f>'Jaktutvalget-300'!V18</f>
        <v>70000</v>
      </c>
    </row>
    <row r="54" spans="1:22" x14ac:dyDescent="0.3">
      <c r="A54" s="38">
        <f>'Jaktutvalget-300'!A19</f>
        <v>3316</v>
      </c>
      <c r="B54" s="38" t="str">
        <f>'Jaktutvalget-300'!B19</f>
        <v>Jaktkortsalg nytt jaktområde</v>
      </c>
      <c r="C54" s="38" t="e">
        <f>'Jaktutvalget-300'!#REF!</f>
        <v>#REF!</v>
      </c>
      <c r="D54" s="39" t="e">
        <f>'Jaktutvalget-300'!#REF!</f>
        <v>#REF!</v>
      </c>
      <c r="E54" s="38">
        <f>'Jaktutvalget-300'!E19</f>
        <v>0</v>
      </c>
      <c r="F54" s="39">
        <f>'Jaktutvalget-300'!F19</f>
        <v>0</v>
      </c>
      <c r="G54" s="38">
        <f>'Jaktutvalget-300'!C19</f>
        <v>0</v>
      </c>
      <c r="H54" s="39">
        <f>'Jaktutvalget-300'!D19</f>
        <v>7000</v>
      </c>
      <c r="I54" s="38">
        <f>'Jaktutvalget-300'!G19</f>
        <v>0</v>
      </c>
      <c r="J54" s="39">
        <f>'Jaktutvalget-300'!H19</f>
        <v>7000</v>
      </c>
      <c r="K54" s="74">
        <f>'Jaktutvalget-300'!K19</f>
        <v>0</v>
      </c>
      <c r="L54" s="75">
        <f>'Jaktutvalget-300'!L19</f>
        <v>7000</v>
      </c>
      <c r="M54" s="74">
        <f>'Jaktutvalget-300'!M19</f>
        <v>0</v>
      </c>
      <c r="N54" s="75">
        <f>'Jaktutvalget-300'!N19</f>
        <v>4500</v>
      </c>
      <c r="O54" s="74">
        <f>'Jaktutvalget-300'!O19</f>
        <v>0</v>
      </c>
      <c r="P54" s="75">
        <f>'Jaktutvalget-300'!P19</f>
        <v>0</v>
      </c>
      <c r="Q54" s="74">
        <f>'Jaktutvalget-300'!Q19</f>
        <v>0</v>
      </c>
      <c r="R54" s="75">
        <f>'Jaktutvalget-300'!R19</f>
        <v>10000</v>
      </c>
      <c r="S54" s="74">
        <f>'Jaktutvalget-300'!S19</f>
        <v>0</v>
      </c>
      <c r="T54" s="75">
        <f>'Jaktutvalget-300'!T19</f>
        <v>10000</v>
      </c>
      <c r="U54" s="118">
        <f>'Jaktutvalget-300'!U19</f>
        <v>0</v>
      </c>
      <c r="V54" s="119">
        <f>'Jaktutvalget-300'!V19</f>
        <v>7000</v>
      </c>
    </row>
    <row r="55" spans="1:22" x14ac:dyDescent="0.3">
      <c r="A55" s="38">
        <f>'Jaktutvalget-300'!A20</f>
        <v>4317</v>
      </c>
      <c r="B55" s="38" t="str">
        <f>'Jaktutvalget-300'!B20</f>
        <v>Leie av jaktterreng Skogeierforeningen</v>
      </c>
      <c r="C55" s="38" t="e">
        <f>'Jaktutvalget-300'!#REF!</f>
        <v>#REF!</v>
      </c>
      <c r="D55" s="39" t="e">
        <f>'Jaktutvalget-300'!#REF!</f>
        <v>#REF!</v>
      </c>
      <c r="E55" s="38">
        <f>'Jaktutvalget-300'!E20</f>
        <v>-34575</v>
      </c>
      <c r="F55" s="39">
        <f>'Jaktutvalget-300'!F20</f>
        <v>0</v>
      </c>
      <c r="G55" s="38">
        <f>'Jaktutvalget-300'!C20</f>
        <v>40000</v>
      </c>
      <c r="H55" s="39">
        <f>'Jaktutvalget-300'!D20</f>
        <v>0</v>
      </c>
      <c r="I55" s="38">
        <f>'Jaktutvalget-300'!G20</f>
        <v>45000</v>
      </c>
      <c r="J55" s="39">
        <f>'Jaktutvalget-300'!H20</f>
        <v>0</v>
      </c>
      <c r="K55" s="74">
        <f>'Jaktutvalget-300'!K20</f>
        <v>45000</v>
      </c>
      <c r="L55" s="75">
        <f>'Jaktutvalget-300'!L20</f>
        <v>0</v>
      </c>
      <c r="M55" s="74">
        <f>'Jaktutvalget-300'!M20</f>
        <v>45000</v>
      </c>
      <c r="N55" s="75">
        <f>'Jaktutvalget-300'!N20</f>
        <v>0</v>
      </c>
      <c r="O55" s="74">
        <f>'Jaktutvalget-300'!O20</f>
        <v>50000</v>
      </c>
      <c r="P55" s="75">
        <f>'Jaktutvalget-300'!P20</f>
        <v>0</v>
      </c>
      <c r="Q55" s="74">
        <f>'Jaktutvalget-300'!Q20</f>
        <v>55000</v>
      </c>
      <c r="R55" s="75">
        <f>'Jaktutvalget-300'!R20</f>
        <v>0</v>
      </c>
      <c r="S55" s="74">
        <f>'Jaktutvalget-300'!S20</f>
        <v>40000</v>
      </c>
      <c r="T55" s="75">
        <f>'Jaktutvalget-300'!T20</f>
        <v>0</v>
      </c>
      <c r="U55" s="118">
        <f>'Jaktutvalget-300'!U20</f>
        <v>40000</v>
      </c>
      <c r="V55" s="119">
        <f>'Jaktutvalget-300'!V20</f>
        <v>0</v>
      </c>
    </row>
    <row r="56" spans="1:22" x14ac:dyDescent="0.3">
      <c r="A56" s="38">
        <f>'Jaktutvalget-300'!A21</f>
        <v>4318</v>
      </c>
      <c r="B56" s="38" t="str">
        <f>'Jaktutvalget-300'!B21</f>
        <v>Leie og drifskostnader ny hytte</v>
      </c>
      <c r="C56" s="38" t="e">
        <f>'Jaktutvalget-300'!#REF!</f>
        <v>#REF!</v>
      </c>
      <c r="D56" s="39" t="e">
        <f>'Jaktutvalget-300'!#REF!</f>
        <v>#REF!</v>
      </c>
      <c r="E56" s="38">
        <f>'Jaktutvalget-300'!E21</f>
        <v>-16000</v>
      </c>
      <c r="F56" s="39">
        <f>'Jaktutvalget-300'!F21</f>
        <v>0</v>
      </c>
      <c r="G56" s="38">
        <f>'Jaktutvalget-300'!C21</f>
        <v>20000</v>
      </c>
      <c r="H56" s="39">
        <f>'Jaktutvalget-300'!D21</f>
        <v>0</v>
      </c>
      <c r="I56" s="38">
        <f>'Jaktutvalget-300'!G21</f>
        <v>20000</v>
      </c>
      <c r="J56" s="39">
        <f>'Jaktutvalget-300'!H21</f>
        <v>0</v>
      </c>
      <c r="K56" s="74">
        <f>'Jaktutvalget-300'!K21</f>
        <v>20000</v>
      </c>
      <c r="L56" s="75">
        <f>'Jaktutvalget-300'!L21</f>
        <v>0</v>
      </c>
      <c r="M56" s="74">
        <f>'Jaktutvalget-300'!M21</f>
        <v>20000</v>
      </c>
      <c r="N56" s="75">
        <f>'Jaktutvalget-300'!N21</f>
        <v>0</v>
      </c>
      <c r="O56" s="74">
        <f>'Jaktutvalget-300'!O21</f>
        <v>20000</v>
      </c>
      <c r="P56" s="75">
        <f>'Jaktutvalget-300'!P21</f>
        <v>8500</v>
      </c>
      <c r="Q56" s="74">
        <f>'Jaktutvalget-300'!Q21</f>
        <v>13000</v>
      </c>
      <c r="R56" s="75">
        <f>'Jaktutvalget-300'!R21</f>
        <v>0</v>
      </c>
      <c r="S56" s="74">
        <f>'Jaktutvalget-300'!S21</f>
        <v>20000</v>
      </c>
      <c r="T56" s="75">
        <f>'Jaktutvalget-300'!T21</f>
        <v>0</v>
      </c>
      <c r="U56" s="118">
        <f>'Jaktutvalget-300'!U21</f>
        <v>20000</v>
      </c>
      <c r="V56" s="119">
        <f>'Jaktutvalget-300'!V21</f>
        <v>0</v>
      </c>
    </row>
    <row r="57" spans="1:22" x14ac:dyDescent="0.3">
      <c r="A57" s="38">
        <f>'Jaktutvalget-300'!A22</f>
        <v>4319</v>
      </c>
      <c r="B57" s="38" t="str">
        <f>'Jaktutvalget-300'!B22</f>
        <v>Reise</v>
      </c>
      <c r="C57" s="38" t="e">
        <f>'Jaktutvalget-300'!#REF!</f>
        <v>#REF!</v>
      </c>
      <c r="D57" s="39" t="e">
        <f>'Jaktutvalget-300'!#REF!</f>
        <v>#REF!</v>
      </c>
      <c r="E57" s="38">
        <f>'Jaktutvalget-300'!E22</f>
        <v>-700</v>
      </c>
      <c r="F57" s="39">
        <f>'Jaktutvalget-300'!F22</f>
        <v>0</v>
      </c>
      <c r="G57" s="38">
        <f>'Jaktutvalget-300'!C22</f>
        <v>3500</v>
      </c>
      <c r="H57" s="39">
        <f>'Jaktutvalget-300'!D22</f>
        <v>0</v>
      </c>
      <c r="I57" s="38">
        <f>'Jaktutvalget-300'!G22</f>
        <v>1500</v>
      </c>
      <c r="J57" s="39">
        <f>'Jaktutvalget-300'!H22</f>
        <v>0</v>
      </c>
      <c r="K57" s="74">
        <f>'Jaktutvalget-300'!K22</f>
        <v>1500</v>
      </c>
      <c r="L57" s="75">
        <f>'Jaktutvalget-300'!L22</f>
        <v>0</v>
      </c>
      <c r="M57" s="74">
        <f>'Jaktutvalget-300'!M22</f>
        <v>3500</v>
      </c>
      <c r="N57" s="75">
        <f>'Jaktutvalget-300'!N22</f>
        <v>0</v>
      </c>
      <c r="O57" s="74">
        <f>'Jaktutvalget-300'!O22</f>
        <v>3500</v>
      </c>
      <c r="P57" s="75">
        <f>'Jaktutvalget-300'!P22</f>
        <v>0</v>
      </c>
      <c r="Q57" s="74">
        <f>'Jaktutvalget-300'!Q22</f>
        <v>3000</v>
      </c>
      <c r="R57" s="75">
        <f>'Jaktutvalget-300'!R22</f>
        <v>0</v>
      </c>
      <c r="S57" s="74">
        <f>'Jaktutvalget-300'!S22</f>
        <v>2000</v>
      </c>
      <c r="T57" s="75">
        <f>'Jaktutvalget-300'!T22</f>
        <v>0</v>
      </c>
      <c r="U57" s="118">
        <f>'Jaktutvalget-300'!U22</f>
        <v>0</v>
      </c>
      <c r="V57" s="119">
        <f>'Jaktutvalget-300'!V22</f>
        <v>0</v>
      </c>
    </row>
    <row r="58" spans="1:22" x14ac:dyDescent="0.3">
      <c r="A58" s="38">
        <f>'Jaktutvalget-300'!A23</f>
        <v>4320</v>
      </c>
      <c r="B58" s="38" t="str">
        <f>'Jaktutvalget-300'!B23</f>
        <v>Kostnader jegerprøvekurs</v>
      </c>
      <c r="C58" s="38" t="e">
        <f>'Jaktutvalget-300'!#REF!</f>
        <v>#REF!</v>
      </c>
      <c r="D58" s="38" t="e">
        <f>'Jaktutvalget-300'!#REF!</f>
        <v>#REF!</v>
      </c>
      <c r="E58" s="38">
        <f>'Jaktutvalget-300'!E23</f>
        <v>-132569.5</v>
      </c>
      <c r="F58" s="38">
        <f>'Jaktutvalget-300'!F23</f>
        <v>0</v>
      </c>
      <c r="G58" s="38">
        <f>'Jaktutvalget-300'!C23</f>
        <v>145000</v>
      </c>
      <c r="H58" s="38">
        <f>'Jaktutvalget-300'!D23</f>
        <v>0</v>
      </c>
      <c r="I58" s="38">
        <f>'Jaktutvalget-300'!G23</f>
        <v>145000</v>
      </c>
      <c r="J58" s="38">
        <f>'Jaktutvalget-300'!H23</f>
        <v>0</v>
      </c>
      <c r="K58" s="74">
        <f>'Jaktutvalget-300'!K23</f>
        <v>145000</v>
      </c>
      <c r="L58" s="75">
        <f>'Jaktutvalget-300'!L23</f>
        <v>0</v>
      </c>
      <c r="M58" s="74">
        <f>'Jaktutvalget-300'!M23</f>
        <v>145000</v>
      </c>
      <c r="N58" s="75">
        <f>'Jaktutvalget-300'!N23</f>
        <v>0</v>
      </c>
      <c r="O58" s="74">
        <f>'Jaktutvalget-300'!O23</f>
        <v>145000</v>
      </c>
      <c r="P58" s="75">
        <f>'Jaktutvalget-300'!P23</f>
        <v>0</v>
      </c>
      <c r="Q58" s="74">
        <f>'Jaktutvalget-300'!Q23</f>
        <v>180000</v>
      </c>
      <c r="R58" s="75">
        <f>'Jaktutvalget-300'!R23</f>
        <v>0</v>
      </c>
      <c r="S58" s="74">
        <f>'Jaktutvalget-300'!S23</f>
        <v>237000</v>
      </c>
      <c r="T58" s="75">
        <f>'Jaktutvalget-300'!T23</f>
        <v>0</v>
      </c>
      <c r="U58" s="118">
        <v>210000</v>
      </c>
      <c r="V58" s="119">
        <f>'Jaktutvalget-300'!V23</f>
        <v>0</v>
      </c>
    </row>
    <row r="59" spans="1:22" x14ac:dyDescent="0.3">
      <c r="A59" s="20"/>
      <c r="B59" s="4" t="s">
        <v>41</v>
      </c>
      <c r="C59" s="13"/>
      <c r="D59" s="13"/>
      <c r="E59" s="13"/>
      <c r="F59" s="13"/>
      <c r="G59" s="13"/>
      <c r="H59" s="13"/>
      <c r="I59" s="13">
        <v>643500</v>
      </c>
      <c r="J59" s="13">
        <v>643500</v>
      </c>
      <c r="K59" s="74">
        <f>'Jaktutvalget-300'!K24</f>
        <v>0</v>
      </c>
      <c r="L59" s="75">
        <f>'Jaktutvalget-300'!L24</f>
        <v>0</v>
      </c>
      <c r="M59" s="74">
        <f>'Jaktutvalget-300'!M24</f>
        <v>0</v>
      </c>
      <c r="N59" s="75">
        <f>'Jaktutvalget-300'!N24</f>
        <v>0</v>
      </c>
      <c r="O59" s="74">
        <f>'Jaktutvalget-300'!O24</f>
        <v>0</v>
      </c>
      <c r="P59" s="75">
        <f>'Jaktutvalget-300'!P24</f>
        <v>0</v>
      </c>
      <c r="Q59" s="74">
        <f>'Jaktutvalget-300'!Q24</f>
        <v>0</v>
      </c>
      <c r="R59" s="75">
        <f>'Jaktutvalget-300'!R24</f>
        <v>0</v>
      </c>
      <c r="S59" s="74">
        <f>'Jaktutvalget-300'!S24</f>
        <v>0</v>
      </c>
      <c r="T59" s="75">
        <f>'Jaktutvalget-300'!T24</f>
        <v>0</v>
      </c>
      <c r="U59" s="118">
        <f>'Jaktutvalget-300'!U24</f>
        <v>0</v>
      </c>
      <c r="V59" s="119">
        <f>'Jaktutvalget-300'!V24</f>
        <v>0</v>
      </c>
    </row>
    <row r="60" spans="1:22" ht="15" thickBot="1" x14ac:dyDescent="0.35">
      <c r="A60" s="38">
        <f>'Jaktutvalget-300'!A25</f>
        <v>3320</v>
      </c>
      <c r="B60" s="38" t="str">
        <f>'Jaktutvalget-300'!B25</f>
        <v>Jegerprøvekurs</v>
      </c>
      <c r="C60" s="40" t="e">
        <f>'Jaktutvalget-300'!#REF!</f>
        <v>#REF!</v>
      </c>
      <c r="D60" s="41" t="e">
        <f>'Jaktutvalget-300'!#REF!</f>
        <v>#REF!</v>
      </c>
      <c r="E60" s="40">
        <f>'Jaktutvalget-300'!E25</f>
        <v>0</v>
      </c>
      <c r="F60" s="41">
        <f>'Jaktutvalget-300'!F25</f>
        <v>186000</v>
      </c>
      <c r="G60" s="40">
        <f>'Jaktutvalget-300'!C25</f>
        <v>0</v>
      </c>
      <c r="H60" s="41">
        <f>'Jaktutvalget-300'!D25</f>
        <v>210000</v>
      </c>
      <c r="I60" s="40">
        <f>'Jaktutvalget-300'!G25</f>
        <v>0</v>
      </c>
      <c r="J60" s="41">
        <f>'Jaktutvalget-300'!H25</f>
        <v>210000</v>
      </c>
      <c r="K60" s="74">
        <f>'Jaktutvalget-300'!K25</f>
        <v>0</v>
      </c>
      <c r="L60" s="75">
        <f>'Jaktutvalget-300'!L25</f>
        <v>200000</v>
      </c>
      <c r="M60" s="74">
        <f>'Jaktutvalget-300'!M25</f>
        <v>0</v>
      </c>
      <c r="N60" s="75">
        <f>'Jaktutvalget-300'!N25</f>
        <v>210000</v>
      </c>
      <c r="O60" s="74">
        <f>'Jaktutvalget-300'!O25</f>
        <v>0</v>
      </c>
      <c r="P60" s="75">
        <f>'Jaktutvalget-300'!P25</f>
        <v>210000</v>
      </c>
      <c r="Q60" s="74">
        <f>'Jaktutvalget-300'!Q25</f>
        <v>0</v>
      </c>
      <c r="R60" s="75">
        <f>'Jaktutvalget-300'!R25</f>
        <v>280000</v>
      </c>
      <c r="S60" s="74">
        <f>'Jaktutvalget-300'!S25</f>
        <v>0</v>
      </c>
      <c r="T60" s="75">
        <f>'Jaktutvalget-300'!T25</f>
        <v>350000</v>
      </c>
      <c r="U60" s="118">
        <f>'Jaktutvalget-300'!U25</f>
        <v>0</v>
      </c>
      <c r="V60" s="119">
        <v>300000</v>
      </c>
    </row>
    <row r="61" spans="1:22" ht="15" thickBot="1" x14ac:dyDescent="0.35">
      <c r="C61" s="11" t="e">
        <f t="shared" ref="C61:J61" si="9">SUM(C38:C60)</f>
        <v>#REF!</v>
      </c>
      <c r="D61" s="11" t="e">
        <f t="shared" si="9"/>
        <v>#REF!</v>
      </c>
      <c r="E61" s="11">
        <f t="shared" si="9"/>
        <v>-208391.67999999999</v>
      </c>
      <c r="F61" s="11">
        <f t="shared" si="9"/>
        <v>272079.5</v>
      </c>
      <c r="G61" s="11">
        <f t="shared" si="9"/>
        <v>226500</v>
      </c>
      <c r="H61" s="11">
        <f t="shared" si="9"/>
        <v>270000</v>
      </c>
      <c r="I61" s="11">
        <f t="shared" si="9"/>
        <v>864500</v>
      </c>
      <c r="J61" s="11">
        <f t="shared" si="9"/>
        <v>937500</v>
      </c>
      <c r="K61" s="76">
        <f t="shared" ref="K61:P61" si="10">SUM(K38:K60)</f>
        <v>223000</v>
      </c>
      <c r="L61" s="76">
        <f t="shared" si="10"/>
        <v>289000</v>
      </c>
      <c r="M61" s="76">
        <f t="shared" si="10"/>
        <v>227000</v>
      </c>
      <c r="N61" s="76">
        <f t="shared" si="10"/>
        <v>293000</v>
      </c>
      <c r="O61" s="76">
        <f t="shared" si="10"/>
        <v>254000</v>
      </c>
      <c r="P61" s="76">
        <f t="shared" si="10"/>
        <v>338200</v>
      </c>
      <c r="Q61" s="76">
        <f t="shared" ref="Q61:R61" si="11">SUM(Q38:Q60)</f>
        <v>285000</v>
      </c>
      <c r="R61" s="76">
        <f t="shared" si="11"/>
        <v>381750</v>
      </c>
      <c r="S61" s="76">
        <f t="shared" ref="S61:T61" si="12">SUM(S38:S60)</f>
        <v>330500</v>
      </c>
      <c r="T61" s="76">
        <f t="shared" si="12"/>
        <v>443500</v>
      </c>
      <c r="U61" s="120">
        <f t="shared" ref="U61:V61" si="13">SUM(U38:U60)</f>
        <v>286500</v>
      </c>
      <c r="V61" s="120">
        <f t="shared" si="13"/>
        <v>397500</v>
      </c>
    </row>
    <row r="62" spans="1:22" ht="15.6" thickTop="1" thickBot="1" x14ac:dyDescent="0.35">
      <c r="C62" s="12"/>
      <c r="D62" s="12"/>
      <c r="E62" s="12"/>
      <c r="F62" s="12"/>
      <c r="G62" s="12"/>
      <c r="H62" s="12"/>
      <c r="O62" s="62"/>
      <c r="P62" s="62"/>
      <c r="Q62" s="62"/>
      <c r="R62" s="62"/>
      <c r="S62" s="62"/>
      <c r="T62" s="62"/>
      <c r="U62" s="62"/>
      <c r="V62" s="62"/>
    </row>
    <row r="63" spans="1:22" x14ac:dyDescent="0.3">
      <c r="A63" s="6" t="s">
        <v>53</v>
      </c>
      <c r="B63" s="27"/>
      <c r="C63" s="181" t="s">
        <v>93</v>
      </c>
      <c r="D63" s="182"/>
      <c r="E63" s="181" t="s">
        <v>94</v>
      </c>
      <c r="F63" s="182"/>
      <c r="G63" s="181" t="s">
        <v>1</v>
      </c>
      <c r="H63" s="182"/>
      <c r="I63" s="181" t="s">
        <v>3</v>
      </c>
      <c r="J63" s="182"/>
      <c r="K63" s="179" t="s">
        <v>5</v>
      </c>
      <c r="L63" s="180"/>
      <c r="M63" s="179" t="s">
        <v>6</v>
      </c>
      <c r="N63" s="180"/>
      <c r="O63" s="179" t="s">
        <v>7</v>
      </c>
      <c r="P63" s="180"/>
      <c r="Q63" s="179" t="s">
        <v>8</v>
      </c>
      <c r="R63" s="180"/>
      <c r="S63" s="179" t="s">
        <v>9</v>
      </c>
      <c r="T63" s="180"/>
      <c r="U63" s="177" t="s">
        <v>119</v>
      </c>
      <c r="V63" s="178"/>
    </row>
    <row r="64" spans="1:22" x14ac:dyDescent="0.3">
      <c r="A64" s="7"/>
      <c r="B64" s="28"/>
      <c r="C64" s="24" t="s">
        <v>10</v>
      </c>
      <c r="D64" s="25" t="s">
        <v>11</v>
      </c>
      <c r="E64" s="24" t="s">
        <v>10</v>
      </c>
      <c r="F64" s="25" t="s">
        <v>11</v>
      </c>
      <c r="G64" s="24" t="s">
        <v>10</v>
      </c>
      <c r="H64" s="25" t="s">
        <v>11</v>
      </c>
      <c r="I64" s="24" t="s">
        <v>10</v>
      </c>
      <c r="J64" s="25" t="s">
        <v>11</v>
      </c>
      <c r="K64" s="77" t="s">
        <v>10</v>
      </c>
      <c r="L64" s="78" t="s">
        <v>11</v>
      </c>
      <c r="M64" s="77" t="s">
        <v>10</v>
      </c>
      <c r="N64" s="78" t="s">
        <v>11</v>
      </c>
      <c r="O64" s="77" t="s">
        <v>10</v>
      </c>
      <c r="P64" s="78" t="s">
        <v>11</v>
      </c>
      <c r="Q64" s="77" t="s">
        <v>10</v>
      </c>
      <c r="R64" s="78" t="s">
        <v>11</v>
      </c>
      <c r="S64" s="77" t="s">
        <v>10</v>
      </c>
      <c r="T64" s="78" t="s">
        <v>11</v>
      </c>
      <c r="U64" s="121" t="s">
        <v>10</v>
      </c>
      <c r="V64" s="122" t="s">
        <v>11</v>
      </c>
    </row>
    <row r="65" spans="1:22" x14ac:dyDescent="0.3">
      <c r="A65" s="38">
        <f>'Lerdueutvalget-400'!A3</f>
        <v>4400</v>
      </c>
      <c r="B65" s="38" t="str">
        <f>'Lerdueutvalget-400'!B3</f>
        <v>Lerdueutvalget Adm. kostnader</v>
      </c>
      <c r="C65" s="38" t="e">
        <f>'Lerdueutvalget-400'!#REF!</f>
        <v>#REF!</v>
      </c>
      <c r="D65" s="39" t="e">
        <f>'Lerdueutvalget-400'!#REF!</f>
        <v>#REF!</v>
      </c>
      <c r="E65" s="38">
        <f>'Lerdueutvalget-400'!E3</f>
        <v>-186.1</v>
      </c>
      <c r="F65" s="39">
        <f>'Lerdueutvalget-400'!F3</f>
        <v>0</v>
      </c>
      <c r="G65" s="38">
        <f>'Lerdueutvalget-400'!C3</f>
        <v>500</v>
      </c>
      <c r="H65" s="39">
        <f>'Lerdueutvalget-400'!D3</f>
        <v>0</v>
      </c>
      <c r="I65" s="38">
        <f>'Lerdueutvalget-400'!G3</f>
        <v>500</v>
      </c>
      <c r="J65" s="39">
        <f>'Lerdueutvalget-400'!H3</f>
        <v>0</v>
      </c>
      <c r="K65" s="74">
        <f>'Lerdueutvalget-400'!K3</f>
        <v>500</v>
      </c>
      <c r="L65" s="75">
        <f>'Lerdueutvalget-400'!L3</f>
        <v>0</v>
      </c>
      <c r="M65" s="74">
        <f>'Lerdueutvalget-400'!M3</f>
        <v>500</v>
      </c>
      <c r="N65" s="75">
        <f>'Lerdueutvalget-400'!N3</f>
        <v>0</v>
      </c>
      <c r="O65" s="74">
        <f>'Lerdueutvalget-400'!O3</f>
        <v>500</v>
      </c>
      <c r="P65" s="75">
        <f>'Lerdueutvalget-400'!P3</f>
        <v>0</v>
      </c>
      <c r="Q65" s="74">
        <f>'Lerdueutvalget-400'!Q3</f>
        <v>500</v>
      </c>
      <c r="R65" s="75">
        <f>'Lerdueutvalget-400'!R3</f>
        <v>0</v>
      </c>
      <c r="S65" s="74">
        <f>'Lerdueutvalget-400'!S3</f>
        <v>500</v>
      </c>
      <c r="T65" s="75">
        <f>'Lerdueutvalget-400'!T3</f>
        <v>0</v>
      </c>
      <c r="U65" s="118">
        <f>'Lerdueutvalget-400'!U3</f>
        <v>500</v>
      </c>
      <c r="V65" s="119">
        <f>'Lerdueutvalget-400'!V3</f>
        <v>0</v>
      </c>
    </row>
    <row r="66" spans="1:22" x14ac:dyDescent="0.3">
      <c r="A66" s="38">
        <f>'Lerdueutvalget-400'!A4</f>
        <v>3401</v>
      </c>
      <c r="B66" s="38" t="str">
        <f>'Lerdueutvalget-400'!B4</f>
        <v>Skyting Fellemyra - Annekloppa, Amo og skyterekvesita</v>
      </c>
      <c r="C66" s="38" t="e">
        <f>'Lerdueutvalget-400'!#REF!</f>
        <v>#REF!</v>
      </c>
      <c r="D66" s="39" t="e">
        <f>'Lerdueutvalget-400'!#REF!</f>
        <v>#REF!</v>
      </c>
      <c r="E66" s="38">
        <f>'Lerdueutvalget-400'!E4</f>
        <v>-164365.13</v>
      </c>
      <c r="F66" s="39">
        <f>'Lerdueutvalget-400'!F4</f>
        <v>189299.6</v>
      </c>
      <c r="G66" s="38">
        <f>'Lerdueutvalget-400'!C4</f>
        <v>0</v>
      </c>
      <c r="H66" s="39">
        <f>'Lerdueutvalget-400'!D4</f>
        <v>181000</v>
      </c>
      <c r="I66" s="38">
        <f>'Lerdueutvalget-400'!G4</f>
        <v>0</v>
      </c>
      <c r="J66" s="39">
        <f>'Lerdueutvalget-400'!H4</f>
        <v>234000</v>
      </c>
      <c r="K66" s="74">
        <f>'Lerdueutvalget-400'!K4</f>
        <v>0</v>
      </c>
      <c r="L66" s="75">
        <f>'Lerdueutvalget-400'!L4</f>
        <v>235000</v>
      </c>
      <c r="M66" s="74">
        <f>'Lerdueutvalget-400'!M4</f>
        <v>0</v>
      </c>
      <c r="N66" s="75">
        <f>'Lerdueutvalget-400'!N4</f>
        <v>213000</v>
      </c>
      <c r="O66" s="74">
        <f>'Lerdueutvalget-400'!O4</f>
        <v>0</v>
      </c>
      <c r="P66" s="75">
        <f>'Lerdueutvalget-400'!P4</f>
        <v>240000</v>
      </c>
      <c r="Q66" s="74">
        <f>'Lerdueutvalget-400'!Q4</f>
        <v>0</v>
      </c>
      <c r="R66" s="75">
        <f>'Lerdueutvalget-400'!R4</f>
        <v>240000</v>
      </c>
      <c r="S66" s="74">
        <f>'Lerdueutvalget-400'!S4</f>
        <v>0</v>
      </c>
      <c r="T66" s="75">
        <f>'Lerdueutvalget-400'!T4</f>
        <v>215000</v>
      </c>
      <c r="U66" s="118">
        <f>'Lerdueutvalget-400'!U4</f>
        <v>0</v>
      </c>
      <c r="V66" s="119">
        <f>'Lerdueutvalget-400'!V4</f>
        <v>220000</v>
      </c>
    </row>
    <row r="67" spans="1:22" x14ac:dyDescent="0.3">
      <c r="A67" s="38">
        <f>'Lerdueutvalget-400'!A5</f>
        <v>4401</v>
      </c>
      <c r="B67" s="38" t="str">
        <f>'Lerdueutvalget-400'!B5</f>
        <v>Kostnad skyting Fellesmyra</v>
      </c>
      <c r="C67" s="38" t="e">
        <f>'Lerdueutvalget-400'!#REF!</f>
        <v>#REF!</v>
      </c>
      <c r="D67" s="39" t="e">
        <f>'Lerdueutvalget-400'!#REF!</f>
        <v>#REF!</v>
      </c>
      <c r="E67" s="38">
        <f>'Lerdueutvalget-400'!E5</f>
        <v>-11285.96</v>
      </c>
      <c r="F67" s="39">
        <f>'Lerdueutvalget-400'!F5</f>
        <v>0</v>
      </c>
      <c r="G67" s="38">
        <f>'Lerdueutvalget-400'!C5</f>
        <v>110400</v>
      </c>
      <c r="H67" s="39">
        <f>'Lerdueutvalget-400'!D5</f>
        <v>0</v>
      </c>
      <c r="I67" s="38">
        <f>'Lerdueutvalget-400'!G5</f>
        <v>149250</v>
      </c>
      <c r="J67" s="39">
        <f>'Lerdueutvalget-400'!H5</f>
        <v>0</v>
      </c>
      <c r="K67" s="74">
        <f>'Lerdueutvalget-400'!K5</f>
        <v>179100</v>
      </c>
      <c r="L67" s="75">
        <f>'Lerdueutvalget-400'!L5</f>
        <v>0</v>
      </c>
      <c r="M67" s="74">
        <f>'Lerdueutvalget-400'!M5</f>
        <v>142000</v>
      </c>
      <c r="N67" s="75">
        <f>'Lerdueutvalget-400'!N5</f>
        <v>0</v>
      </c>
      <c r="O67" s="74">
        <f>'Lerdueutvalget-400'!O5</f>
        <v>200000</v>
      </c>
      <c r="P67" s="75">
        <f>'Lerdueutvalget-400'!P5</f>
        <v>0</v>
      </c>
      <c r="Q67" s="74">
        <f>'Lerdueutvalget-400'!Q5</f>
        <v>200000</v>
      </c>
      <c r="R67" s="75">
        <f>'Lerdueutvalget-400'!R5</f>
        <v>0</v>
      </c>
      <c r="S67" s="74">
        <f>'Lerdueutvalget-400'!S5</f>
        <v>200000</v>
      </c>
      <c r="T67" s="75">
        <f>'Lerdueutvalget-400'!T5</f>
        <v>0</v>
      </c>
      <c r="U67" s="118">
        <f>'Lerdueutvalget-400'!U5</f>
        <v>180000</v>
      </c>
      <c r="V67" s="119">
        <f>'Lerdueutvalget-400'!V5</f>
        <v>0</v>
      </c>
    </row>
    <row r="68" spans="1:22" x14ac:dyDescent="0.3">
      <c r="A68" s="38">
        <f>'Lerdueutvalget-400'!A6</f>
        <v>4402</v>
      </c>
      <c r="B68" s="38" t="str">
        <f>'Lerdueutvalget-400'!B6</f>
        <v>Dugnad, vedlikehold bygg skytebane</v>
      </c>
      <c r="C68" s="38" t="e">
        <f>'Lerdueutvalget-400'!#REF!</f>
        <v>#REF!</v>
      </c>
      <c r="D68" s="39" t="e">
        <f>'Lerdueutvalget-400'!#REF!</f>
        <v>#REF!</v>
      </c>
      <c r="E68" s="38">
        <f>'Lerdueutvalget-400'!E6</f>
        <v>-22635</v>
      </c>
      <c r="F68" s="39">
        <f>'Lerdueutvalget-400'!F6</f>
        <v>0</v>
      </c>
      <c r="G68" s="38">
        <f>'Lerdueutvalget-400'!C6</f>
        <v>32000</v>
      </c>
      <c r="H68" s="39">
        <f>'Lerdueutvalget-400'!D6</f>
        <v>0</v>
      </c>
      <c r="I68" s="38">
        <f>'Lerdueutvalget-400'!G6</f>
        <v>30000</v>
      </c>
      <c r="J68" s="39">
        <f>'Lerdueutvalget-400'!H6</f>
        <v>0</v>
      </c>
      <c r="K68" s="74">
        <f>'Lerdueutvalget-400'!K6</f>
        <v>10000</v>
      </c>
      <c r="L68" s="75">
        <f>'Lerdueutvalget-400'!L6</f>
        <v>0</v>
      </c>
      <c r="M68" s="74">
        <f>'Lerdueutvalget-400'!M6</f>
        <v>35000</v>
      </c>
      <c r="N68" s="75">
        <f>'Lerdueutvalget-400'!N6</f>
        <v>0</v>
      </c>
      <c r="O68" s="74">
        <f>'Lerdueutvalget-400'!O6</f>
        <v>10000</v>
      </c>
      <c r="P68" s="75">
        <f>'Lerdueutvalget-400'!P6</f>
        <v>0</v>
      </c>
      <c r="Q68" s="74">
        <f>'Lerdueutvalget-400'!Q6</f>
        <v>10000</v>
      </c>
      <c r="R68" s="75">
        <f>'Lerdueutvalget-400'!R6</f>
        <v>0</v>
      </c>
      <c r="S68" s="74">
        <f>'Lerdueutvalget-400'!S6</f>
        <v>20000</v>
      </c>
      <c r="T68" s="75">
        <f>'Lerdueutvalget-400'!T6</f>
        <v>0</v>
      </c>
      <c r="U68" s="118">
        <f>'Lerdueutvalget-400'!U6</f>
        <v>30000</v>
      </c>
      <c r="V68" s="119">
        <f>'Lerdueutvalget-400'!V6</f>
        <v>0</v>
      </c>
    </row>
    <row r="69" spans="1:22" x14ac:dyDescent="0.3">
      <c r="A69" s="38">
        <f>'Lerdueutvalget-400'!A7</f>
        <v>4403</v>
      </c>
      <c r="B69" s="38" t="str">
        <f>'Lerdueutvalget-400'!B7</f>
        <v>Kurs/instruksjon</v>
      </c>
      <c r="C69" s="38" t="e">
        <f>'Lerdueutvalget-400'!#REF!</f>
        <v>#REF!</v>
      </c>
      <c r="D69" s="39" t="e">
        <f>'Lerdueutvalget-400'!#REF!</f>
        <v>#REF!</v>
      </c>
      <c r="E69" s="38">
        <f>'Lerdueutvalget-400'!E7</f>
        <v>-8147.54</v>
      </c>
      <c r="F69" s="39">
        <f>'Lerdueutvalget-400'!F7</f>
        <v>0</v>
      </c>
      <c r="G69" s="38">
        <f>'Lerdueutvalget-400'!C7</f>
        <v>29760</v>
      </c>
      <c r="H69" s="39">
        <f>'Lerdueutvalget-400'!D7</f>
        <v>0</v>
      </c>
      <c r="I69" s="38">
        <f>'Lerdueutvalget-400'!G7</f>
        <v>30800</v>
      </c>
      <c r="J69" s="39">
        <f>'Lerdueutvalget-400'!H7</f>
        <v>0</v>
      </c>
      <c r="K69" s="74">
        <f>'Lerdueutvalget-400'!K7</f>
        <v>17900</v>
      </c>
      <c r="L69" s="75">
        <f>'Lerdueutvalget-400'!L7</f>
        <v>0</v>
      </c>
      <c r="M69" s="74">
        <f>'Lerdueutvalget-400'!M7</f>
        <v>15000</v>
      </c>
      <c r="N69" s="75">
        <f>'Lerdueutvalget-400'!N7</f>
        <v>0</v>
      </c>
      <c r="O69" s="74">
        <f>'Lerdueutvalget-400'!O7</f>
        <v>20000</v>
      </c>
      <c r="P69" s="75">
        <f>'Lerdueutvalget-400'!P7</f>
        <v>0</v>
      </c>
      <c r="Q69" s="74">
        <f>'Lerdueutvalget-400'!Q7</f>
        <v>0</v>
      </c>
      <c r="R69" s="75">
        <f>'Lerdueutvalget-400'!R7</f>
        <v>0</v>
      </c>
      <c r="S69" s="74">
        <f>'Lerdueutvalget-400'!S7</f>
        <v>25000</v>
      </c>
      <c r="T69" s="75">
        <f>'Lerdueutvalget-400'!T7</f>
        <v>0</v>
      </c>
      <c r="U69" s="118">
        <f>'Lerdueutvalget-400'!U7</f>
        <v>25000</v>
      </c>
      <c r="V69" s="119">
        <f>'Lerdueutvalget-400'!V7</f>
        <v>0</v>
      </c>
    </row>
    <row r="70" spans="1:22" x14ac:dyDescent="0.3">
      <c r="A70" s="38">
        <f>'Lerdueutvalget-400'!A8</f>
        <v>4404</v>
      </c>
      <c r="B70" s="38" t="str">
        <f>'Lerdueutvalget-400'!B8</f>
        <v>Bevertning. Møter</v>
      </c>
      <c r="C70" s="38" t="e">
        <f>'Lerdueutvalget-400'!#REF!</f>
        <v>#REF!</v>
      </c>
      <c r="D70" s="39" t="e">
        <f>'Lerdueutvalget-400'!#REF!</f>
        <v>#REF!</v>
      </c>
      <c r="E70" s="38">
        <f>'Lerdueutvalget-400'!E8</f>
        <v>-4498</v>
      </c>
      <c r="F70" s="39">
        <f>'Lerdueutvalget-400'!F8</f>
        <v>0</v>
      </c>
      <c r="G70" s="38">
        <f>'Lerdueutvalget-400'!C8</f>
        <v>500</v>
      </c>
      <c r="H70" s="39">
        <f>'Lerdueutvalget-400'!D8</f>
        <v>0</v>
      </c>
      <c r="I70" s="38">
        <f>'Lerdueutvalget-400'!G8</f>
        <v>500</v>
      </c>
      <c r="J70" s="39">
        <f>'Lerdueutvalget-400'!H8</f>
        <v>0</v>
      </c>
      <c r="K70" s="74">
        <f>'Lerdueutvalget-400'!K8</f>
        <v>500</v>
      </c>
      <c r="L70" s="75">
        <f>'Lerdueutvalget-400'!L8</f>
        <v>0</v>
      </c>
      <c r="M70" s="74">
        <f>'Lerdueutvalget-400'!M8</f>
        <v>0</v>
      </c>
      <c r="N70" s="75">
        <f>'Lerdueutvalget-400'!N8</f>
        <v>0</v>
      </c>
      <c r="O70" s="74">
        <f>'Lerdueutvalget-400'!O8</f>
        <v>0</v>
      </c>
      <c r="P70" s="75">
        <f>'Lerdueutvalget-400'!P8</f>
        <v>0</v>
      </c>
      <c r="Q70" s="74">
        <f>'Lerdueutvalget-400'!Q8</f>
        <v>0</v>
      </c>
      <c r="R70" s="75">
        <f>'Lerdueutvalget-400'!R8</f>
        <v>0</v>
      </c>
      <c r="S70" s="74">
        <f>'Lerdueutvalget-400'!S8</f>
        <v>0</v>
      </c>
      <c r="T70" s="75">
        <f>'Lerdueutvalget-400'!T8</f>
        <v>0</v>
      </c>
      <c r="U70" s="118">
        <f>'Lerdueutvalget-400'!U8</f>
        <v>0</v>
      </c>
      <c r="V70" s="119">
        <f>'Lerdueutvalget-400'!V8</f>
        <v>0</v>
      </c>
    </row>
    <row r="71" spans="1:22" x14ac:dyDescent="0.3">
      <c r="A71" s="38">
        <f>'Lerdueutvalget-400'!A9</f>
        <v>4405</v>
      </c>
      <c r="B71" s="38" t="str">
        <f>'Lerdueutvalget-400'!B9</f>
        <v>Arrangement for kulturuka i Rælingen</v>
      </c>
      <c r="C71" s="38" t="e">
        <f>'Lerdueutvalget-400'!#REF!</f>
        <v>#REF!</v>
      </c>
      <c r="D71" s="39" t="e">
        <f>'Lerdueutvalget-400'!#REF!</f>
        <v>#REF!</v>
      </c>
      <c r="E71" s="38">
        <f>'Lerdueutvalget-400'!E9</f>
        <v>-329.95</v>
      </c>
      <c r="F71" s="39">
        <f>'Lerdueutvalget-400'!F9</f>
        <v>0</v>
      </c>
      <c r="G71" s="38">
        <f>'Lerdueutvalget-400'!C9</f>
        <v>6000</v>
      </c>
      <c r="H71" s="39">
        <f>'Lerdueutvalget-400'!D9</f>
        <v>3000</v>
      </c>
      <c r="I71" s="38">
        <f>'Lerdueutvalget-400'!G9</f>
        <v>6000</v>
      </c>
      <c r="J71" s="39">
        <f>'Lerdueutvalget-400'!H9</f>
        <v>0</v>
      </c>
      <c r="K71" s="74">
        <f>'Lerdueutvalget-400'!K9</f>
        <v>6000</v>
      </c>
      <c r="L71" s="75">
        <f>'Lerdueutvalget-400'!L9</f>
        <v>0</v>
      </c>
      <c r="M71" s="74">
        <f>'Lerdueutvalget-400'!M9</f>
        <v>6000</v>
      </c>
      <c r="N71" s="75">
        <f>'Lerdueutvalget-400'!N9</f>
        <v>0</v>
      </c>
      <c r="O71" s="74">
        <f>'Lerdueutvalget-400'!O9</f>
        <v>0</v>
      </c>
      <c r="P71" s="75">
        <f>'Lerdueutvalget-400'!P9</f>
        <v>0</v>
      </c>
      <c r="Q71" s="74">
        <f>'Lerdueutvalget-400'!Q9</f>
        <v>0</v>
      </c>
      <c r="R71" s="75">
        <f>'Lerdueutvalget-400'!R9</f>
        <v>0</v>
      </c>
      <c r="S71" s="74">
        <f>'Lerdueutvalget-400'!S9</f>
        <v>0</v>
      </c>
      <c r="T71" s="75">
        <f>'Lerdueutvalget-400'!T9</f>
        <v>0</v>
      </c>
      <c r="U71" s="118">
        <f>'Lerdueutvalget-400'!U9</f>
        <v>0</v>
      </c>
      <c r="V71" s="119">
        <f>'Lerdueutvalget-400'!V9</f>
        <v>0</v>
      </c>
    </row>
    <row r="72" spans="1:22" x14ac:dyDescent="0.3">
      <c r="A72" s="38">
        <f>'Lerdueutvalget-400'!A10</f>
        <v>4406</v>
      </c>
      <c r="B72" s="38" t="str">
        <f>'Lerdueutvalget-400'!B10</f>
        <v>Intern arrangement</v>
      </c>
      <c r="C72" s="38" t="e">
        <f>'Lerdueutvalget-400'!#REF!</f>
        <v>#REF!</v>
      </c>
      <c r="D72" s="39" t="e">
        <f>'Lerdueutvalget-400'!#REF!</f>
        <v>#REF!</v>
      </c>
      <c r="E72" s="38">
        <f>'Lerdueutvalget-400'!E10</f>
        <v>0</v>
      </c>
      <c r="F72" s="39">
        <f>'Lerdueutvalget-400'!F10</f>
        <v>0</v>
      </c>
      <c r="G72" s="38">
        <f>'Lerdueutvalget-400'!C10</f>
        <v>7000</v>
      </c>
      <c r="H72" s="39">
        <f>'Lerdueutvalget-400'!D10</f>
        <v>0</v>
      </c>
      <c r="I72" s="38">
        <f>'Lerdueutvalget-400'!G10</f>
        <v>6000</v>
      </c>
      <c r="J72" s="39">
        <f>'Lerdueutvalget-400'!H10</f>
        <v>0</v>
      </c>
      <c r="K72" s="74">
        <f>'Lerdueutvalget-400'!K10</f>
        <v>6000</v>
      </c>
      <c r="L72" s="75">
        <f>'Lerdueutvalget-400'!L10</f>
        <v>0</v>
      </c>
      <c r="M72" s="74">
        <f>'Lerdueutvalget-400'!M10</f>
        <v>6000</v>
      </c>
      <c r="N72" s="75">
        <f>'Lerdueutvalget-400'!N10</f>
        <v>0</v>
      </c>
      <c r="O72" s="74">
        <f>'Lerdueutvalget-400'!O10</f>
        <v>0</v>
      </c>
      <c r="P72" s="75">
        <f>'Lerdueutvalget-400'!P10</f>
        <v>0</v>
      </c>
      <c r="Q72" s="74">
        <f>'Lerdueutvalget-400'!Q10</f>
        <v>0</v>
      </c>
      <c r="R72" s="75">
        <f>'Lerdueutvalget-400'!R10</f>
        <v>0</v>
      </c>
      <c r="S72" s="74">
        <f>'Lerdueutvalget-400'!S10</f>
        <v>0</v>
      </c>
      <c r="T72" s="75">
        <f>'Lerdueutvalget-400'!T10</f>
        <v>0</v>
      </c>
      <c r="U72" s="118">
        <f>'Lerdueutvalget-400'!U10</f>
        <v>0</v>
      </c>
      <c r="V72" s="119">
        <f>'Lerdueutvalget-400'!V10</f>
        <v>0</v>
      </c>
    </row>
    <row r="73" spans="1:22" x14ac:dyDescent="0.3">
      <c r="A73" s="38">
        <f>'Lerdueutvalget-400'!A11</f>
        <v>3407</v>
      </c>
      <c r="B73" s="38" t="str">
        <f>'Lerdueutvalget-400'!B11</f>
        <v>Inntekt firmaskyting/utvalgsskyting</v>
      </c>
      <c r="C73" s="38" t="e">
        <f>'Lerdueutvalget-400'!#REF!</f>
        <v>#REF!</v>
      </c>
      <c r="D73" s="39" t="e">
        <f>'Lerdueutvalget-400'!#REF!</f>
        <v>#REF!</v>
      </c>
      <c r="E73" s="38">
        <f>'Lerdueutvalget-400'!E11</f>
        <v>0</v>
      </c>
      <c r="F73" s="39">
        <f>'Lerdueutvalget-400'!F11</f>
        <v>0</v>
      </c>
      <c r="G73" s="38">
        <f>'Lerdueutvalget-400'!C11</f>
        <v>0</v>
      </c>
      <c r="H73" s="39">
        <f>'Lerdueutvalget-400'!D11</f>
        <v>0</v>
      </c>
      <c r="I73" s="38">
        <f>'Lerdueutvalget-400'!G11</f>
        <v>0</v>
      </c>
      <c r="J73" s="39">
        <f>'Lerdueutvalget-400'!H11</f>
        <v>0</v>
      </c>
      <c r="K73" s="74" t="str">
        <f>'Lerdueutvalget-400'!K11</f>
        <v xml:space="preserve"> kr -   </v>
      </c>
      <c r="L73" s="75">
        <f>'Lerdueutvalget-400'!L11</f>
        <v>0</v>
      </c>
      <c r="M73" s="74">
        <f>'Lerdueutvalget-400'!M11</f>
        <v>0</v>
      </c>
      <c r="N73" s="75">
        <f>'Lerdueutvalget-400'!N11</f>
        <v>15000</v>
      </c>
      <c r="O73" s="74">
        <f>'Lerdueutvalget-400'!O11</f>
        <v>0</v>
      </c>
      <c r="P73" s="75">
        <f>'Lerdueutvalget-400'!P11</f>
        <v>40000</v>
      </c>
      <c r="Q73" s="74">
        <f>'Lerdueutvalget-400'!Q11</f>
        <v>0</v>
      </c>
      <c r="R73" s="75">
        <f>'Lerdueutvalget-400'!R11</f>
        <v>40000</v>
      </c>
      <c r="S73" s="74">
        <f>'Lerdueutvalget-400'!S11</f>
        <v>0</v>
      </c>
      <c r="T73" s="75">
        <f>'Lerdueutvalget-400'!T11</f>
        <v>40000</v>
      </c>
      <c r="U73" s="118">
        <f>'Lerdueutvalget-400'!U11</f>
        <v>0</v>
      </c>
      <c r="V73" s="119">
        <f>'Lerdueutvalget-400'!V11</f>
        <v>30000</v>
      </c>
    </row>
    <row r="74" spans="1:22" x14ac:dyDescent="0.3">
      <c r="A74" s="38">
        <f>'Lerdueutvalget-400'!A12</f>
        <v>4407</v>
      </c>
      <c r="B74" s="38" t="str">
        <f>'Lerdueutvalget-400'!B12</f>
        <v>Kostnad firmaskyting</v>
      </c>
      <c r="C74" s="38" t="e">
        <f>'Lerdueutvalget-400'!#REF!</f>
        <v>#REF!</v>
      </c>
      <c r="D74" s="39" t="e">
        <f>'Lerdueutvalget-400'!#REF!</f>
        <v>#REF!</v>
      </c>
      <c r="E74" s="38">
        <f>'Lerdueutvalget-400'!E12</f>
        <v>0</v>
      </c>
      <c r="F74" s="39">
        <f>'Lerdueutvalget-400'!F12</f>
        <v>0</v>
      </c>
      <c r="G74" s="38">
        <f>'Lerdueutvalget-400'!C12</f>
        <v>0</v>
      </c>
      <c r="H74" s="39">
        <f>'Lerdueutvalget-400'!D12</f>
        <v>0</v>
      </c>
      <c r="I74" s="38">
        <f>'Lerdueutvalget-400'!G12</f>
        <v>0</v>
      </c>
      <c r="J74" s="39">
        <f>'Lerdueutvalget-400'!H12</f>
        <v>0</v>
      </c>
      <c r="K74" s="74" t="str">
        <f>'Lerdueutvalget-400'!K12</f>
        <v xml:space="preserve"> kr -   </v>
      </c>
      <c r="L74" s="75">
        <f>'Lerdueutvalget-400'!L12</f>
        <v>0</v>
      </c>
      <c r="M74" s="74">
        <f>'Lerdueutvalget-400'!M12</f>
        <v>3000</v>
      </c>
      <c r="N74" s="75">
        <f>'Lerdueutvalget-400'!N12</f>
        <v>0</v>
      </c>
      <c r="O74" s="74">
        <f>'Lerdueutvalget-400'!O12</f>
        <v>0</v>
      </c>
      <c r="P74" s="75">
        <f>'Lerdueutvalget-400'!P12</f>
        <v>0</v>
      </c>
      <c r="Q74" s="74">
        <f>'Lerdueutvalget-400'!Q12</f>
        <v>0</v>
      </c>
      <c r="R74" s="75">
        <f>'Lerdueutvalget-400'!R12</f>
        <v>0</v>
      </c>
      <c r="S74" s="74">
        <f>'Lerdueutvalget-400'!S12</f>
        <v>0</v>
      </c>
      <c r="T74" s="75">
        <f>'Lerdueutvalget-400'!T12</f>
        <v>0</v>
      </c>
      <c r="U74" s="118">
        <f>'Lerdueutvalget-400'!U12</f>
        <v>0</v>
      </c>
      <c r="V74" s="119">
        <f>'Lerdueutvalget-400'!V12</f>
        <v>0</v>
      </c>
    </row>
    <row r="75" spans="1:22" x14ac:dyDescent="0.3">
      <c r="A75" s="38">
        <f>'Lerdueutvalget-400'!A13</f>
        <v>4408</v>
      </c>
      <c r="B75" s="38" t="str">
        <f>'Lerdueutvalget-400'!B13</f>
        <v>Elektrisitet, lys og varme</v>
      </c>
      <c r="C75" s="38" t="e">
        <f>'Lerdueutvalget-400'!#REF!</f>
        <v>#REF!</v>
      </c>
      <c r="D75" s="39" t="e">
        <f>'Lerdueutvalget-400'!#REF!</f>
        <v>#REF!</v>
      </c>
      <c r="E75" s="38">
        <f>'Lerdueutvalget-400'!E13</f>
        <v>0</v>
      </c>
      <c r="F75" s="39">
        <f>'Lerdueutvalget-400'!F13</f>
        <v>0</v>
      </c>
      <c r="G75" s="38">
        <f>'Lerdueutvalget-400'!C13</f>
        <v>0</v>
      </c>
      <c r="H75" s="39">
        <f>'Lerdueutvalget-400'!D13</f>
        <v>0</v>
      </c>
      <c r="I75" s="38">
        <f>'Lerdueutvalget-400'!G13</f>
        <v>0</v>
      </c>
      <c r="J75" s="39">
        <f>'Lerdueutvalget-400'!H13</f>
        <v>0</v>
      </c>
      <c r="K75" s="74" t="str">
        <f>'Lerdueutvalget-400'!K13</f>
        <v xml:space="preserve"> kr -   </v>
      </c>
      <c r="L75" s="75">
        <f>'Lerdueutvalget-400'!L13</f>
        <v>0</v>
      </c>
      <c r="M75" s="74">
        <f>'Lerdueutvalget-400'!M13</f>
        <v>0</v>
      </c>
      <c r="N75" s="75">
        <f>'Lerdueutvalget-400'!N13</f>
        <v>0</v>
      </c>
      <c r="O75" s="74">
        <f>'Lerdueutvalget-400'!O13</f>
        <v>0</v>
      </c>
      <c r="P75" s="75">
        <f>'Lerdueutvalget-400'!P13</f>
        <v>0</v>
      </c>
      <c r="Q75" s="74">
        <f>'Lerdueutvalget-400'!Q13</f>
        <v>0</v>
      </c>
      <c r="R75" s="75">
        <f>'Lerdueutvalget-400'!R13</f>
        <v>0</v>
      </c>
      <c r="S75" s="74">
        <f>'Lerdueutvalget-400'!S13</f>
        <v>0</v>
      </c>
      <c r="T75" s="75">
        <f>'Lerdueutvalget-400'!T13</f>
        <v>0</v>
      </c>
      <c r="U75" s="118">
        <f>'Lerdueutvalget-400'!U13</f>
        <v>0</v>
      </c>
      <c r="V75" s="119">
        <f>'Lerdueutvalget-400'!V13</f>
        <v>0</v>
      </c>
    </row>
    <row r="76" spans="1:22" x14ac:dyDescent="0.3">
      <c r="A76" s="38">
        <f>'Lerdueutvalget-400'!A14</f>
        <v>4409</v>
      </c>
      <c r="B76" s="38" t="str">
        <f>'Lerdueutvalget-400'!B14</f>
        <v>Andre kostnader</v>
      </c>
      <c r="C76" s="38" t="e">
        <f>'Lerdueutvalget-400'!#REF!</f>
        <v>#REF!</v>
      </c>
      <c r="D76" s="39" t="e">
        <f>'Lerdueutvalget-400'!#REF!</f>
        <v>#REF!</v>
      </c>
      <c r="E76" s="38">
        <f>'Lerdueutvalget-400'!E14</f>
        <v>-15624.3</v>
      </c>
      <c r="F76" s="39">
        <f>'Lerdueutvalget-400'!F14</f>
        <v>0</v>
      </c>
      <c r="G76" s="38">
        <f>'Lerdueutvalget-400'!C14</f>
        <v>0</v>
      </c>
      <c r="H76" s="39">
        <f>'Lerdueutvalget-400'!D14</f>
        <v>0</v>
      </c>
      <c r="I76" s="38">
        <f>'Lerdueutvalget-400'!G14</f>
        <v>8000</v>
      </c>
      <c r="J76" s="39">
        <f>'Lerdueutvalget-400'!H14</f>
        <v>0</v>
      </c>
      <c r="K76" s="74">
        <f>'Lerdueutvalget-400'!K14</f>
        <v>5000</v>
      </c>
      <c r="L76" s="75">
        <f>'Lerdueutvalget-400'!L14</f>
        <v>0</v>
      </c>
      <c r="M76" s="74">
        <f>'Lerdueutvalget-400'!M14</f>
        <v>0</v>
      </c>
      <c r="N76" s="75">
        <f>'Lerdueutvalget-400'!N14</f>
        <v>0</v>
      </c>
      <c r="O76" s="74">
        <f>'Lerdueutvalget-400'!O14</f>
        <v>20000</v>
      </c>
      <c r="P76" s="75">
        <f>'Lerdueutvalget-400'!P14</f>
        <v>0</v>
      </c>
      <c r="Q76" s="74">
        <f>'Lerdueutvalget-400'!Q14</f>
        <v>15000</v>
      </c>
      <c r="R76" s="75">
        <f>'Lerdueutvalget-400'!R14</f>
        <v>0</v>
      </c>
      <c r="S76" s="74">
        <f>'Lerdueutvalget-400'!S14</f>
        <v>0</v>
      </c>
      <c r="T76" s="75">
        <f>'Lerdueutvalget-400'!T14</f>
        <v>0</v>
      </c>
      <c r="U76" s="118">
        <f>'Lerdueutvalget-400'!U14</f>
        <v>0</v>
      </c>
      <c r="V76" s="119">
        <f>'Lerdueutvalget-400'!V14</f>
        <v>0</v>
      </c>
    </row>
    <row r="77" spans="1:22" ht="15" thickBot="1" x14ac:dyDescent="0.35">
      <c r="A77" s="38">
        <f>'Lerdueutvalget-400'!A15</f>
        <v>3410</v>
      </c>
      <c r="B77" s="38" t="str">
        <f>'Lerdueutvalget-400'!B15</f>
        <v>Andre inntekter - Tilskudd</v>
      </c>
      <c r="C77" s="40" t="e">
        <f>'Lerdueutvalget-400'!#REF!</f>
        <v>#REF!</v>
      </c>
      <c r="D77" s="41" t="e">
        <f>'Lerdueutvalget-400'!#REF!</f>
        <v>#REF!</v>
      </c>
      <c r="E77" s="40">
        <f>'Lerdueutvalget-400'!E15</f>
        <v>0</v>
      </c>
      <c r="F77" s="41">
        <f>'Lerdueutvalget-400'!F15</f>
        <v>787</v>
      </c>
      <c r="G77" s="40">
        <f>'Lerdueutvalget-400'!C15</f>
        <v>0</v>
      </c>
      <c r="H77" s="41">
        <f>'Lerdueutvalget-400'!D15</f>
        <v>4000</v>
      </c>
      <c r="I77" s="40">
        <f>'Lerdueutvalget-400'!G15</f>
        <v>0</v>
      </c>
      <c r="J77" s="41">
        <f>'Lerdueutvalget-400'!H15</f>
        <v>4000</v>
      </c>
      <c r="K77" s="74">
        <f>'Lerdueutvalget-400'!K15</f>
        <v>0</v>
      </c>
      <c r="L77" s="75">
        <f>'Lerdueutvalget-400'!L15</f>
        <v>0</v>
      </c>
      <c r="M77" s="74">
        <f>'Lerdueutvalget-400'!M15</f>
        <v>0</v>
      </c>
      <c r="N77" s="75">
        <f>'Lerdueutvalget-400'!N15</f>
        <v>0</v>
      </c>
      <c r="O77" s="74">
        <f>'Lerdueutvalget-400'!O15</f>
        <v>0</v>
      </c>
      <c r="P77" s="75">
        <f>'Lerdueutvalget-400'!P15</f>
        <v>0</v>
      </c>
      <c r="Q77" s="74">
        <f>'Lerdueutvalget-400'!Q15</f>
        <v>0</v>
      </c>
      <c r="R77" s="75">
        <f>'Lerdueutvalget-400'!R15</f>
        <v>0</v>
      </c>
      <c r="S77" s="74">
        <f>'Lerdueutvalget-400'!S15</f>
        <v>0</v>
      </c>
      <c r="T77" s="75">
        <f>'Lerdueutvalget-400'!T15</f>
        <v>0</v>
      </c>
      <c r="U77" s="118">
        <f>'Lerdueutvalget-400'!U15</f>
        <v>0</v>
      </c>
      <c r="V77" s="119">
        <f>'Lerdueutvalget-400'!V15</f>
        <v>0</v>
      </c>
    </row>
    <row r="78" spans="1:22" ht="15" thickBot="1" x14ac:dyDescent="0.35">
      <c r="C78" s="11" t="e">
        <f t="shared" ref="C78:N78" si="14">SUM(C65:C77)</f>
        <v>#REF!</v>
      </c>
      <c r="D78" s="11" t="e">
        <f t="shared" si="14"/>
        <v>#REF!</v>
      </c>
      <c r="E78" s="11">
        <f t="shared" si="14"/>
        <v>-227071.98</v>
      </c>
      <c r="F78" s="11">
        <f t="shared" si="14"/>
        <v>190086.6</v>
      </c>
      <c r="G78" s="11">
        <f t="shared" si="14"/>
        <v>186160</v>
      </c>
      <c r="H78" s="11">
        <f t="shared" si="14"/>
        <v>188000</v>
      </c>
      <c r="I78" s="11">
        <f t="shared" si="14"/>
        <v>231050</v>
      </c>
      <c r="J78" s="11">
        <f t="shared" si="14"/>
        <v>238000</v>
      </c>
      <c r="K78" s="76">
        <f t="shared" si="14"/>
        <v>225000</v>
      </c>
      <c r="L78" s="76">
        <f t="shared" si="14"/>
        <v>235000</v>
      </c>
      <c r="M78" s="76">
        <f t="shared" si="14"/>
        <v>207500</v>
      </c>
      <c r="N78" s="76">
        <f t="shared" si="14"/>
        <v>228000</v>
      </c>
      <c r="O78" s="76">
        <f t="shared" ref="O78:P78" si="15">SUM(O65:O77)</f>
        <v>250500</v>
      </c>
      <c r="P78" s="76">
        <f t="shared" si="15"/>
        <v>280000</v>
      </c>
      <c r="Q78" s="76">
        <f t="shared" ref="Q78:R78" si="16">SUM(Q65:Q77)</f>
        <v>225500</v>
      </c>
      <c r="R78" s="76">
        <f t="shared" si="16"/>
        <v>280000</v>
      </c>
      <c r="S78" s="76">
        <f t="shared" ref="S78:T78" si="17">SUM(S65:S77)</f>
        <v>245500</v>
      </c>
      <c r="T78" s="76">
        <f t="shared" si="17"/>
        <v>255000</v>
      </c>
      <c r="U78" s="120">
        <f t="shared" ref="U78:V78" si="18">SUM(U65:U77)</f>
        <v>235500</v>
      </c>
      <c r="V78" s="120">
        <f t="shared" si="18"/>
        <v>250000</v>
      </c>
    </row>
    <row r="79" spans="1:22" ht="15.6" thickTop="1" thickBot="1" x14ac:dyDescent="0.35">
      <c r="C79" s="12"/>
      <c r="D79" s="12"/>
      <c r="E79" s="12"/>
      <c r="F79" s="12"/>
      <c r="G79" s="12"/>
      <c r="H79" s="12"/>
      <c r="O79" s="62"/>
      <c r="P79" s="62"/>
      <c r="Q79" s="62"/>
      <c r="R79" s="62"/>
      <c r="S79" s="62"/>
      <c r="T79" s="62"/>
      <c r="U79" s="62"/>
      <c r="V79" s="62"/>
    </row>
    <row r="80" spans="1:22" x14ac:dyDescent="0.3">
      <c r="A80" s="6" t="s">
        <v>60</v>
      </c>
      <c r="B80" s="27"/>
      <c r="C80" s="181" t="s">
        <v>93</v>
      </c>
      <c r="D80" s="182"/>
      <c r="E80" s="181" t="s">
        <v>94</v>
      </c>
      <c r="F80" s="185"/>
      <c r="G80" s="181" t="s">
        <v>1</v>
      </c>
      <c r="H80" s="182"/>
      <c r="I80" s="181" t="s">
        <v>3</v>
      </c>
      <c r="J80" s="182"/>
      <c r="K80" s="179" t="s">
        <v>5</v>
      </c>
      <c r="L80" s="180"/>
      <c r="M80" s="179" t="s">
        <v>6</v>
      </c>
      <c r="N80" s="180"/>
      <c r="O80" s="179" t="s">
        <v>7</v>
      </c>
      <c r="P80" s="180"/>
      <c r="Q80" s="179" t="s">
        <v>8</v>
      </c>
      <c r="R80" s="180"/>
      <c r="S80" s="179" t="s">
        <v>9</v>
      </c>
      <c r="T80" s="180"/>
      <c r="U80" s="177" t="s">
        <v>119</v>
      </c>
      <c r="V80" s="178"/>
    </row>
    <row r="81" spans="1:22" x14ac:dyDescent="0.3">
      <c r="A81" s="7"/>
      <c r="B81" s="28"/>
      <c r="C81" s="24" t="s">
        <v>10</v>
      </c>
      <c r="D81" s="25" t="s">
        <v>11</v>
      </c>
      <c r="E81" s="24" t="s">
        <v>10</v>
      </c>
      <c r="F81" s="60" t="s">
        <v>11</v>
      </c>
      <c r="G81" s="24" t="s">
        <v>10</v>
      </c>
      <c r="H81" s="25" t="s">
        <v>11</v>
      </c>
      <c r="I81" s="24" t="s">
        <v>10</v>
      </c>
      <c r="J81" s="25" t="s">
        <v>11</v>
      </c>
      <c r="K81" s="79" t="s">
        <v>10</v>
      </c>
      <c r="L81" s="78" t="s">
        <v>11</v>
      </c>
      <c r="M81" s="79" t="s">
        <v>10</v>
      </c>
      <c r="N81" s="78" t="s">
        <v>11</v>
      </c>
      <c r="O81" s="79" t="s">
        <v>10</v>
      </c>
      <c r="P81" s="78" t="s">
        <v>11</v>
      </c>
      <c r="Q81" s="79" t="s">
        <v>10</v>
      </c>
      <c r="R81" s="78" t="s">
        <v>11</v>
      </c>
      <c r="S81" s="79" t="s">
        <v>10</v>
      </c>
      <c r="T81" s="78" t="s">
        <v>11</v>
      </c>
      <c r="U81" s="123" t="s">
        <v>10</v>
      </c>
      <c r="V81" s="122" t="s">
        <v>11</v>
      </c>
    </row>
    <row r="82" spans="1:22" x14ac:dyDescent="0.3">
      <c r="A82" s="38">
        <f>'Rifleutvalget-500'!A3</f>
        <v>3100</v>
      </c>
      <c r="B82" s="38" t="str">
        <f>'Rifleutvalget-500'!B3</f>
        <v>Salgsinntekter, avgiftsfri</v>
      </c>
      <c r="C82" s="38" t="e">
        <f>'Rifleutvalget-500'!#REF!</f>
        <v>#REF!</v>
      </c>
      <c r="D82" s="39" t="e">
        <f>'Rifleutvalget-500'!#REF!</f>
        <v>#REF!</v>
      </c>
      <c r="E82" s="38">
        <f>'Rifleutvalget-500'!E3</f>
        <v>0</v>
      </c>
      <c r="F82" s="54">
        <f>'Rifleutvalget-500'!F3</f>
        <v>38225</v>
      </c>
      <c r="G82" s="38">
        <f>'Rifleutvalget-500'!C3</f>
        <v>0</v>
      </c>
      <c r="H82" s="39">
        <f>'Rifleutvalget-500'!D3</f>
        <v>0</v>
      </c>
      <c r="I82" s="38">
        <f>'Rifleutvalget-500'!G3</f>
        <v>0</v>
      </c>
      <c r="J82" s="39">
        <f>'Rifleutvalget-500'!H3</f>
        <v>0</v>
      </c>
      <c r="K82" s="80">
        <f>'Rifleutvalget-500'!K3</f>
        <v>0</v>
      </c>
      <c r="L82" s="75">
        <f>'Rifleutvalget-500'!L3</f>
        <v>0</v>
      </c>
      <c r="M82" s="80">
        <f>'Rifleutvalget-500'!M3</f>
        <v>0</v>
      </c>
      <c r="N82" s="75">
        <f>'Rifleutvalget-500'!N3</f>
        <v>0</v>
      </c>
      <c r="O82" s="80">
        <f>'Rifleutvalget-500'!O3</f>
        <v>0</v>
      </c>
      <c r="P82" s="75">
        <f>'Rifleutvalget-500'!P3</f>
        <v>0</v>
      </c>
      <c r="Q82" s="80">
        <f>'Rifleutvalget-500'!Q3</f>
        <v>0</v>
      </c>
      <c r="R82" s="75">
        <f>'Rifleutvalget-500'!R3</f>
        <v>0</v>
      </c>
      <c r="S82" s="80">
        <f>'Rifleutvalget-500'!S3</f>
        <v>0</v>
      </c>
      <c r="T82" s="75">
        <f>'Rifleutvalget-500'!T3</f>
        <v>0</v>
      </c>
      <c r="U82" s="124">
        <f>'Rifleutvalget-500'!U3</f>
        <v>0</v>
      </c>
      <c r="V82" s="119">
        <f>'Rifleutvalget-500'!V3</f>
        <v>0</v>
      </c>
    </row>
    <row r="83" spans="1:22" x14ac:dyDescent="0.3">
      <c r="A83" s="38">
        <f>'Rifleutvalget-500'!A4</f>
        <v>4500</v>
      </c>
      <c r="B83" s="38" t="str">
        <f>'Rifleutvalget-500'!B4</f>
        <v>Rifleutvalget Adm. kostnader</v>
      </c>
      <c r="C83" s="38" t="e">
        <f>'Rifleutvalget-500'!#REF!</f>
        <v>#REF!</v>
      </c>
      <c r="D83" s="39" t="e">
        <f>'Rifleutvalget-500'!#REF!</f>
        <v>#REF!</v>
      </c>
      <c r="E83" s="38">
        <f>'Rifleutvalget-500'!E4</f>
        <v>0</v>
      </c>
      <c r="F83" s="54">
        <f>'Rifleutvalget-500'!F4</f>
        <v>0</v>
      </c>
      <c r="G83" s="38">
        <f>'Rifleutvalget-500'!C4</f>
        <v>1000</v>
      </c>
      <c r="H83" s="39">
        <f>'Rifleutvalget-500'!D4</f>
        <v>0</v>
      </c>
      <c r="I83" s="38">
        <f>'Rifleutvalget-500'!G4</f>
        <v>1000</v>
      </c>
      <c r="J83" s="39">
        <f>'Rifleutvalget-500'!H4</f>
        <v>0</v>
      </c>
      <c r="K83" s="80">
        <f>'Rifleutvalget-500'!K4</f>
        <v>1000</v>
      </c>
      <c r="L83" s="75">
        <f>'Rifleutvalget-500'!L4</f>
        <v>0</v>
      </c>
      <c r="M83" s="80">
        <f>'Rifleutvalget-500'!M4</f>
        <v>1000</v>
      </c>
      <c r="N83" s="75">
        <f>'Rifleutvalget-500'!N4</f>
        <v>0</v>
      </c>
      <c r="O83" s="80">
        <f>'Rifleutvalget-500'!O4</f>
        <v>1000</v>
      </c>
      <c r="P83" s="75">
        <f>'Rifleutvalget-500'!P4</f>
        <v>0</v>
      </c>
      <c r="Q83" s="80">
        <f>'Rifleutvalget-500'!Q4</f>
        <v>1000</v>
      </c>
      <c r="R83" s="75">
        <f>'Rifleutvalget-500'!R4</f>
        <v>0</v>
      </c>
      <c r="S83" s="80">
        <f>'Rifleutvalget-500'!S4</f>
        <v>1000</v>
      </c>
      <c r="T83" s="75">
        <f>'Rifleutvalget-500'!T4</f>
        <v>0</v>
      </c>
      <c r="U83" s="124">
        <f>'Rifleutvalget-500'!U4</f>
        <v>1000</v>
      </c>
      <c r="V83" s="119">
        <f>'Rifleutvalget-500'!V4</f>
        <v>0</v>
      </c>
    </row>
    <row r="84" spans="1:22" x14ac:dyDescent="0.3">
      <c r="A84" s="38">
        <f>'Rifleutvalget-500'!A5</f>
        <v>3501</v>
      </c>
      <c r="B84" s="38" t="str">
        <f>'Rifleutvalget-500'!B5</f>
        <v>Skyting Fellemyra - Annekloppa, Amo og skyterekvesita</v>
      </c>
      <c r="C84" s="38" t="e">
        <f>'Rifleutvalget-500'!#REF!</f>
        <v>#REF!</v>
      </c>
      <c r="D84" s="39" t="e">
        <f>'Rifleutvalget-500'!#REF!</f>
        <v>#REF!</v>
      </c>
      <c r="E84" s="38">
        <f>'Rifleutvalget-500'!E5</f>
        <v>0</v>
      </c>
      <c r="F84" s="54">
        <f>'Rifleutvalget-500'!F5</f>
        <v>136169.79999999999</v>
      </c>
      <c r="G84" s="38">
        <f>'Rifleutvalget-500'!C5</f>
        <v>0</v>
      </c>
      <c r="H84" s="39">
        <f>'Rifleutvalget-500'!D5</f>
        <v>115000</v>
      </c>
      <c r="I84" s="38">
        <f>'Rifleutvalget-500'!G5</f>
        <v>0</v>
      </c>
      <c r="J84" s="39">
        <f>'Rifleutvalget-500'!H5</f>
        <v>115000</v>
      </c>
      <c r="K84" s="80">
        <f>'Rifleutvalget-500'!K5</f>
        <v>0</v>
      </c>
      <c r="L84" s="75">
        <f>'Rifleutvalget-500'!L5</f>
        <v>130000</v>
      </c>
      <c r="M84" s="80">
        <f>'Rifleutvalget-500'!M5</f>
        <v>0</v>
      </c>
      <c r="N84" s="75">
        <f>'Rifleutvalget-500'!N5</f>
        <v>150000</v>
      </c>
      <c r="O84" s="80">
        <f>'Rifleutvalget-500'!O5</f>
        <v>0</v>
      </c>
      <c r="P84" s="75">
        <f>'Rifleutvalget-500'!P5</f>
        <v>230000</v>
      </c>
      <c r="Q84" s="80">
        <f>'Rifleutvalget-500'!Q5</f>
        <v>0</v>
      </c>
      <c r="R84" s="75">
        <f>'Rifleutvalget-500'!R5</f>
        <v>200000</v>
      </c>
      <c r="S84" s="80">
        <f>'Rifleutvalget-500'!S5</f>
        <v>0</v>
      </c>
      <c r="T84" s="75">
        <f>'Rifleutvalget-500'!T5</f>
        <v>230000</v>
      </c>
      <c r="U84" s="124">
        <f>'Rifleutvalget-500'!U5</f>
        <v>0</v>
      </c>
      <c r="V84" s="119">
        <f>'Rifleutvalget-500'!V5</f>
        <v>200000</v>
      </c>
    </row>
    <row r="85" spans="1:22" x14ac:dyDescent="0.3">
      <c r="A85" s="38">
        <f>'Rifleutvalget-500'!A6</f>
        <v>4502</v>
      </c>
      <c r="B85" s="38" t="str">
        <f>'Rifleutvalget-500'!B6</f>
        <v>Dugnad, vedlikehold bygg skytebane</v>
      </c>
      <c r="C85" s="38" t="e">
        <f>'Rifleutvalget-500'!#REF!</f>
        <v>#REF!</v>
      </c>
      <c r="D85" s="39" t="e">
        <f>'Rifleutvalget-500'!#REF!</f>
        <v>#REF!</v>
      </c>
      <c r="E85" s="38">
        <f>'Rifleutvalget-500'!E6</f>
        <v>-5144.5600000000004</v>
      </c>
      <c r="F85" s="54">
        <f>'Rifleutvalget-500'!F6</f>
        <v>0</v>
      </c>
      <c r="G85" s="38">
        <f>'Rifleutvalget-500'!C6</f>
        <v>10000</v>
      </c>
      <c r="H85" s="39">
        <f>'Rifleutvalget-500'!D6</f>
        <v>0</v>
      </c>
      <c r="I85" s="38">
        <f>'Rifleutvalget-500'!G6</f>
        <v>25000</v>
      </c>
      <c r="J85" s="39">
        <f>'Rifleutvalget-500'!H6</f>
        <v>0</v>
      </c>
      <c r="K85" s="80">
        <f>'Rifleutvalget-500'!K6</f>
        <v>72000</v>
      </c>
      <c r="L85" s="75">
        <f>'Rifleutvalget-500'!L6</f>
        <v>0</v>
      </c>
      <c r="M85" s="80">
        <f>'Rifleutvalget-500'!M6</f>
        <v>25000</v>
      </c>
      <c r="N85" s="75">
        <f>'Rifleutvalget-500'!N6</f>
        <v>0</v>
      </c>
      <c r="O85" s="80">
        <f>'Rifleutvalget-500'!O6</f>
        <v>10000</v>
      </c>
      <c r="P85" s="75">
        <f>'Rifleutvalget-500'!P6</f>
        <v>0</v>
      </c>
      <c r="Q85" s="80">
        <f>'Rifleutvalget-500'!Q6</f>
        <v>25000</v>
      </c>
      <c r="R85" s="75">
        <f>'Rifleutvalget-500'!R6</f>
        <v>0</v>
      </c>
      <c r="S85" s="80">
        <f>'Rifleutvalget-500'!S6</f>
        <v>40000</v>
      </c>
      <c r="T85" s="75">
        <f>'Rifleutvalget-500'!T6</f>
        <v>0</v>
      </c>
      <c r="U85" s="124">
        <f>'Rifleutvalget-500'!U6</f>
        <v>35000</v>
      </c>
      <c r="V85" s="119">
        <f>'Rifleutvalget-500'!V6</f>
        <v>0</v>
      </c>
    </row>
    <row r="86" spans="1:22" x14ac:dyDescent="0.3">
      <c r="A86" s="38">
        <f>'Rifleutvalget-500'!A7</f>
        <v>4503</v>
      </c>
      <c r="B86" s="38" t="str">
        <f>'Rifleutvalget-500'!B7</f>
        <v>Kurs/instruksjon</v>
      </c>
      <c r="C86" s="38" t="e">
        <f>'Rifleutvalget-500'!#REF!</f>
        <v>#REF!</v>
      </c>
      <c r="D86" s="39" t="e">
        <f>'Rifleutvalget-500'!#REF!</f>
        <v>#REF!</v>
      </c>
      <c r="E86" s="38">
        <f>'Rifleutvalget-500'!E7</f>
        <v>-22363</v>
      </c>
      <c r="F86" s="54">
        <f>'Rifleutvalget-500'!F7</f>
        <v>0</v>
      </c>
      <c r="G86" s="38">
        <f>'Rifleutvalget-500'!C7</f>
        <v>10500</v>
      </c>
      <c r="H86" s="39">
        <f>'Rifleutvalget-500'!D7</f>
        <v>0</v>
      </c>
      <c r="I86" s="38">
        <f>'Rifleutvalget-500'!G7</f>
        <v>12000</v>
      </c>
      <c r="J86" s="39">
        <f>'Rifleutvalget-500'!H7</f>
        <v>0</v>
      </c>
      <c r="K86" s="80">
        <f>'Rifleutvalget-500'!K7</f>
        <v>0</v>
      </c>
      <c r="L86" s="75">
        <f>'Rifleutvalget-500'!L7</f>
        <v>0</v>
      </c>
      <c r="M86" s="80">
        <f>'Rifleutvalget-500'!M7</f>
        <v>0</v>
      </c>
      <c r="N86" s="75">
        <f>'Rifleutvalget-500'!N7</f>
        <v>0</v>
      </c>
      <c r="O86" s="80">
        <f>'Rifleutvalget-500'!O7</f>
        <v>14000</v>
      </c>
      <c r="P86" s="75">
        <f>'Rifleutvalget-500'!P7</f>
        <v>0</v>
      </c>
      <c r="Q86" s="80">
        <f>'Rifleutvalget-500'!Q7</f>
        <v>24000</v>
      </c>
      <c r="R86" s="75">
        <f>'Rifleutvalget-500'!R7</f>
        <v>0</v>
      </c>
      <c r="S86" s="80">
        <f>'Rifleutvalget-500'!S7</f>
        <v>24000</v>
      </c>
      <c r="T86" s="75">
        <f>'Rifleutvalget-500'!T7</f>
        <v>0</v>
      </c>
      <c r="U86" s="124">
        <f>'Rifleutvalget-500'!U7</f>
        <v>24000</v>
      </c>
      <c r="V86" s="119">
        <f>'Rifleutvalget-500'!V7</f>
        <v>0</v>
      </c>
    </row>
    <row r="87" spans="1:22" x14ac:dyDescent="0.3">
      <c r="A87" s="38">
        <f>'Rifleutvalget-500'!A8</f>
        <v>4504</v>
      </c>
      <c r="B87" s="38" t="str">
        <f>'Rifleutvalget-500'!B8</f>
        <v>Bevertning. Møter</v>
      </c>
      <c r="C87" s="38" t="e">
        <f>'Rifleutvalget-500'!#REF!</f>
        <v>#REF!</v>
      </c>
      <c r="D87" s="39" t="e">
        <f>'Rifleutvalget-500'!#REF!</f>
        <v>#REF!</v>
      </c>
      <c r="E87" s="38">
        <f>'Rifleutvalget-500'!E8</f>
        <v>-3984</v>
      </c>
      <c r="F87" s="54">
        <f>'Rifleutvalget-500'!F8</f>
        <v>0</v>
      </c>
      <c r="G87" s="38">
        <f>'Rifleutvalget-500'!C8</f>
        <v>1000</v>
      </c>
      <c r="H87" s="39">
        <f>'Rifleutvalget-500'!D8</f>
        <v>0</v>
      </c>
      <c r="I87" s="38">
        <f>'Rifleutvalget-500'!G8</f>
        <v>1000</v>
      </c>
      <c r="J87" s="39">
        <f>'Rifleutvalget-500'!H8</f>
        <v>0</v>
      </c>
      <c r="K87" s="80">
        <f>'Rifleutvalget-500'!K8</f>
        <v>1000</v>
      </c>
      <c r="L87" s="75">
        <f>'Rifleutvalget-500'!L8</f>
        <v>0</v>
      </c>
      <c r="M87" s="80">
        <f>'Rifleutvalget-500'!M8</f>
        <v>1000</v>
      </c>
      <c r="N87" s="75">
        <f>'Rifleutvalget-500'!N8</f>
        <v>0</v>
      </c>
      <c r="O87" s="80">
        <f>'Rifleutvalget-500'!O8</f>
        <v>1000</v>
      </c>
      <c r="P87" s="75">
        <f>'Rifleutvalget-500'!P8</f>
        <v>0</v>
      </c>
      <c r="Q87" s="80">
        <f>'Rifleutvalget-500'!Q8</f>
        <v>1500</v>
      </c>
      <c r="R87" s="75">
        <f>'Rifleutvalget-500'!R8</f>
        <v>0</v>
      </c>
      <c r="S87" s="80">
        <f>'Rifleutvalget-500'!S8</f>
        <v>1500</v>
      </c>
      <c r="T87" s="75">
        <f>'Rifleutvalget-500'!T8</f>
        <v>0</v>
      </c>
      <c r="U87" s="124">
        <f>'Rifleutvalget-500'!U8</f>
        <v>1500</v>
      </c>
      <c r="V87" s="119">
        <f>'Rifleutvalget-500'!V8</f>
        <v>0</v>
      </c>
    </row>
    <row r="88" spans="1:22" x14ac:dyDescent="0.3">
      <c r="A88" s="38">
        <f>'Rifleutvalget-500'!A9</f>
        <v>4505</v>
      </c>
      <c r="B88" s="38" t="str">
        <f>'Rifleutvalget-500'!B9</f>
        <v>Arrangement for kulturuka i Rælingen</v>
      </c>
      <c r="C88" s="38" t="e">
        <f>'Rifleutvalget-500'!#REF!</f>
        <v>#REF!</v>
      </c>
      <c r="D88" s="39" t="e">
        <f>'Rifleutvalget-500'!#REF!</f>
        <v>#REF!</v>
      </c>
      <c r="E88" s="38">
        <f>'Rifleutvalget-500'!E9</f>
        <v>0</v>
      </c>
      <c r="F88" s="54">
        <f>'Rifleutvalget-500'!F9</f>
        <v>0</v>
      </c>
      <c r="G88" s="38">
        <f>'Rifleutvalget-500'!C9</f>
        <v>500</v>
      </c>
      <c r="H88" s="39">
        <f>'Rifleutvalget-500'!D9</f>
        <v>500</v>
      </c>
      <c r="I88" s="38">
        <f>'Rifleutvalget-500'!G9</f>
        <v>0</v>
      </c>
      <c r="J88" s="39">
        <f>'Rifleutvalget-500'!H9</f>
        <v>0</v>
      </c>
      <c r="K88" s="80">
        <f>'Rifleutvalget-500'!K9</f>
        <v>0</v>
      </c>
      <c r="L88" s="75">
        <f>'Rifleutvalget-500'!L9</f>
        <v>0</v>
      </c>
      <c r="M88" s="80">
        <f>'Rifleutvalget-500'!M9</f>
        <v>0</v>
      </c>
      <c r="N88" s="75">
        <f>'Rifleutvalget-500'!N9</f>
        <v>0</v>
      </c>
      <c r="O88" s="80">
        <f>'Rifleutvalget-500'!O9</f>
        <v>0</v>
      </c>
      <c r="P88" s="75">
        <f>'Rifleutvalget-500'!P9</f>
        <v>0</v>
      </c>
      <c r="Q88" s="80">
        <f>'Rifleutvalget-500'!Q9</f>
        <v>0</v>
      </c>
      <c r="R88" s="75">
        <f>'Rifleutvalget-500'!R9</f>
        <v>0</v>
      </c>
      <c r="S88" s="80">
        <f>'Rifleutvalget-500'!S9</f>
        <v>0</v>
      </c>
      <c r="T88" s="75">
        <f>'Rifleutvalget-500'!T9</f>
        <v>0</v>
      </c>
      <c r="U88" s="124">
        <f>'Rifleutvalget-500'!U9</f>
        <v>0</v>
      </c>
      <c r="V88" s="119">
        <f>'Rifleutvalget-500'!V9</f>
        <v>0</v>
      </c>
    </row>
    <row r="89" spans="1:22" x14ac:dyDescent="0.3">
      <c r="A89" s="38">
        <f>'Rifleutvalget-500'!A10</f>
        <v>4506</v>
      </c>
      <c r="B89" s="38" t="str">
        <f>'Rifleutvalget-500'!B10</f>
        <v>Intern arrangement</v>
      </c>
      <c r="C89" s="38" t="e">
        <f>'Rifleutvalget-500'!#REF!</f>
        <v>#REF!</v>
      </c>
      <c r="D89" s="39" t="e">
        <f>'Rifleutvalget-500'!#REF!</f>
        <v>#REF!</v>
      </c>
      <c r="E89" s="38">
        <f>'Rifleutvalget-500'!E10</f>
        <v>-6296.19</v>
      </c>
      <c r="F89" s="54">
        <f>'Rifleutvalget-500'!F10</f>
        <v>0</v>
      </c>
      <c r="G89" s="38">
        <f>'Rifleutvalget-500'!C10</f>
        <v>12000</v>
      </c>
      <c r="H89" s="39">
        <f>'Rifleutvalget-500'!D10</f>
        <v>0</v>
      </c>
      <c r="I89" s="38">
        <f>'Rifleutvalget-500'!G10</f>
        <v>21000</v>
      </c>
      <c r="J89" s="39">
        <f>'Rifleutvalget-500'!H10</f>
        <v>0</v>
      </c>
      <c r="K89" s="80">
        <f>'Rifleutvalget-500'!K10</f>
        <v>5000</v>
      </c>
      <c r="L89" s="75">
        <f>'Rifleutvalget-500'!L10</f>
        <v>0</v>
      </c>
      <c r="M89" s="80">
        <f>'Rifleutvalget-500'!M10</f>
        <v>5000</v>
      </c>
      <c r="N89" s="75">
        <f>'Rifleutvalget-500'!N10</f>
        <v>0</v>
      </c>
      <c r="O89" s="80">
        <f>'Rifleutvalget-500'!O10</f>
        <v>7000</v>
      </c>
      <c r="P89" s="75">
        <f>'Rifleutvalget-500'!P10</f>
        <v>0</v>
      </c>
      <c r="Q89" s="80">
        <f>'Rifleutvalget-500'!Q10</f>
        <v>7000</v>
      </c>
      <c r="R89" s="75">
        <f>'Rifleutvalget-500'!R10</f>
        <v>2000</v>
      </c>
      <c r="S89" s="80">
        <f>'Rifleutvalget-500'!S10</f>
        <v>7000</v>
      </c>
      <c r="T89" s="75">
        <f>'Rifleutvalget-500'!T10</f>
        <v>0</v>
      </c>
      <c r="U89" s="124">
        <f>'Rifleutvalget-500'!U10</f>
        <v>7000</v>
      </c>
      <c r="V89" s="119">
        <f>'Rifleutvalget-500'!V10</f>
        <v>2000</v>
      </c>
    </row>
    <row r="90" spans="1:22" x14ac:dyDescent="0.3">
      <c r="A90" s="38">
        <f>'Rifleutvalget-500'!A11</f>
        <v>4507</v>
      </c>
      <c r="B90" s="38" t="str">
        <f>'Rifleutvalget-500'!B11</f>
        <v>Ekstern arrangement, firmaskyting</v>
      </c>
      <c r="C90" s="38" t="e">
        <f>'Rifleutvalget-500'!#REF!</f>
        <v>#REF!</v>
      </c>
      <c r="D90" s="39" t="e">
        <f>'Rifleutvalget-500'!#REF!</f>
        <v>#REF!</v>
      </c>
      <c r="E90" s="38">
        <f>'Rifleutvalget-500'!E11</f>
        <v>0</v>
      </c>
      <c r="F90" s="54">
        <f>'Rifleutvalget-500'!F11</f>
        <v>0</v>
      </c>
      <c r="G90" s="38">
        <f>'Rifleutvalget-500'!C11</f>
        <v>5000</v>
      </c>
      <c r="H90" s="39">
        <f>'Rifleutvalget-500'!D11</f>
        <v>2500</v>
      </c>
      <c r="I90" s="38">
        <f>'Rifleutvalget-500'!G11</f>
        <v>6000</v>
      </c>
      <c r="J90" s="39">
        <f>'Rifleutvalget-500'!H11</f>
        <v>0</v>
      </c>
      <c r="K90" s="80">
        <f>'Rifleutvalget-500'!K11</f>
        <v>6000</v>
      </c>
      <c r="L90" s="75">
        <f>'Rifleutvalget-500'!L11</f>
        <v>0</v>
      </c>
      <c r="M90" s="80">
        <f>'Rifleutvalget-500'!M11</f>
        <v>6000</v>
      </c>
      <c r="N90" s="75">
        <f>'Rifleutvalget-500'!N11</f>
        <v>0</v>
      </c>
      <c r="O90" s="80">
        <f>'Rifleutvalget-500'!O11</f>
        <v>0</v>
      </c>
      <c r="P90" s="75">
        <f>'Rifleutvalget-500'!P11</f>
        <v>0</v>
      </c>
      <c r="Q90" s="80">
        <f>'Rifleutvalget-500'!Q11</f>
        <v>0</v>
      </c>
      <c r="R90" s="75">
        <f>'Rifleutvalget-500'!R11</f>
        <v>0</v>
      </c>
      <c r="S90" s="80">
        <f>'Rifleutvalget-500'!S11</f>
        <v>0</v>
      </c>
      <c r="T90" s="75">
        <f>'Rifleutvalget-500'!T11</f>
        <v>0</v>
      </c>
      <c r="U90" s="124">
        <f>'Rifleutvalget-500'!U11</f>
        <v>0</v>
      </c>
      <c r="V90" s="119">
        <f>'Rifleutvalget-500'!V11</f>
        <v>0</v>
      </c>
    </row>
    <row r="91" spans="1:22" x14ac:dyDescent="0.3">
      <c r="A91" s="38">
        <f>'Rifleutvalget-500'!A12</f>
        <v>4508</v>
      </c>
      <c r="B91" s="38" t="str">
        <f>'Rifleutvalget-500'!B12</f>
        <v>Elektrisitet, lys og varme</v>
      </c>
      <c r="C91" s="38" t="e">
        <f>'Rifleutvalget-500'!#REF!</f>
        <v>#REF!</v>
      </c>
      <c r="D91" s="39" t="e">
        <f>'Rifleutvalget-500'!#REF!</f>
        <v>#REF!</v>
      </c>
      <c r="E91" s="38">
        <f>'Rifleutvalget-500'!E12</f>
        <v>0</v>
      </c>
      <c r="F91" s="54">
        <f>'Rifleutvalget-500'!F12</f>
        <v>0</v>
      </c>
      <c r="G91" s="38">
        <f>'Rifleutvalget-500'!C12</f>
        <v>10000</v>
      </c>
      <c r="H91" s="39">
        <f>'Rifleutvalget-500'!D12</f>
        <v>0</v>
      </c>
      <c r="I91" s="38">
        <f>'Rifleutvalget-500'!G12</f>
        <v>0</v>
      </c>
      <c r="J91" s="39">
        <f>'Rifleutvalget-500'!H12</f>
        <v>0</v>
      </c>
      <c r="K91" s="80">
        <f>'Rifleutvalget-500'!K12</f>
        <v>0</v>
      </c>
      <c r="L91" s="75">
        <f>'Rifleutvalget-500'!L12</f>
        <v>0</v>
      </c>
      <c r="M91" s="80">
        <f>'Rifleutvalget-500'!M12</f>
        <v>0</v>
      </c>
      <c r="N91" s="75">
        <f>'Rifleutvalget-500'!N12</f>
        <v>0</v>
      </c>
      <c r="O91" s="80">
        <f>'Rifleutvalget-500'!O12</f>
        <v>0</v>
      </c>
      <c r="P91" s="75">
        <f>'Rifleutvalget-500'!P12</f>
        <v>0</v>
      </c>
      <c r="Q91" s="80">
        <f>'Rifleutvalget-500'!Q12</f>
        <v>0</v>
      </c>
      <c r="R91" s="75">
        <f>'Rifleutvalget-500'!R12</f>
        <v>0</v>
      </c>
      <c r="S91" s="80">
        <f>'Rifleutvalget-500'!S12</f>
        <v>0</v>
      </c>
      <c r="T91" s="75">
        <f>'Rifleutvalget-500'!T12</f>
        <v>0</v>
      </c>
      <c r="U91" s="124">
        <f>'Rifleutvalget-500'!U12</f>
        <v>0</v>
      </c>
      <c r="V91" s="119">
        <f>'Rifleutvalget-500'!V12</f>
        <v>0</v>
      </c>
    </row>
    <row r="92" spans="1:22" x14ac:dyDescent="0.3">
      <c r="A92" s="38">
        <f>'Rifleutvalget-500'!A13</f>
        <v>4509</v>
      </c>
      <c r="B92" s="38" t="str">
        <f>'Rifleutvalget-500'!B13</f>
        <v>Andre kostnader</v>
      </c>
      <c r="C92" s="38" t="e">
        <f>'Rifleutvalget-500'!#REF!</f>
        <v>#REF!</v>
      </c>
      <c r="D92" s="39" t="e">
        <f>'Rifleutvalget-500'!#REF!</f>
        <v>#REF!</v>
      </c>
      <c r="E92" s="38">
        <f>'Rifleutvalget-500'!E13</f>
        <v>-12152</v>
      </c>
      <c r="F92" s="54">
        <f>'Rifleutvalget-500'!F13</f>
        <v>0</v>
      </c>
      <c r="G92" s="38">
        <f>'Rifleutvalget-500'!C13</f>
        <v>7350</v>
      </c>
      <c r="H92" s="39">
        <f>'Rifleutvalget-500'!D13</f>
        <v>0</v>
      </c>
      <c r="I92" s="38">
        <f>'Rifleutvalget-500'!G13</f>
        <v>0</v>
      </c>
      <c r="J92" s="39">
        <f>'Rifleutvalget-500'!H13</f>
        <v>0</v>
      </c>
      <c r="K92" s="80">
        <f>'Rifleutvalget-500'!K13</f>
        <v>0</v>
      </c>
      <c r="L92" s="75">
        <f>'Rifleutvalget-500'!L13</f>
        <v>0</v>
      </c>
      <c r="M92" s="80">
        <f>'Rifleutvalget-500'!M13</f>
        <v>0</v>
      </c>
      <c r="N92" s="75">
        <f>'Rifleutvalget-500'!N13</f>
        <v>0</v>
      </c>
      <c r="O92" s="80">
        <f>'Rifleutvalget-500'!O13</f>
        <v>0</v>
      </c>
      <c r="P92" s="75">
        <f>'Rifleutvalget-500'!P13</f>
        <v>0</v>
      </c>
      <c r="Q92" s="80">
        <f>'Rifleutvalget-500'!Q13</f>
        <v>0</v>
      </c>
      <c r="R92" s="75">
        <f>'Rifleutvalget-500'!R13</f>
        <v>0</v>
      </c>
      <c r="S92" s="80">
        <f>'Rifleutvalget-500'!S13</f>
        <v>0</v>
      </c>
      <c r="T92" s="75">
        <f>'Rifleutvalget-500'!T13</f>
        <v>0</v>
      </c>
      <c r="U92" s="124">
        <f>'Rifleutvalget-500'!U13</f>
        <v>0</v>
      </c>
      <c r="V92" s="119">
        <f>'Rifleutvalget-500'!V13</f>
        <v>0</v>
      </c>
    </row>
    <row r="93" spans="1:22" x14ac:dyDescent="0.3">
      <c r="A93" s="38">
        <f>'Rifleutvalget-500'!A14</f>
        <v>3510</v>
      </c>
      <c r="B93" s="38" t="str">
        <f>'Rifleutvalget-500'!B14</f>
        <v>Andre inntekter - Tilskudd</v>
      </c>
      <c r="C93" s="38" t="e">
        <f>'Rifleutvalget-500'!#REF!</f>
        <v>#REF!</v>
      </c>
      <c r="D93" s="39" t="e">
        <f>'Rifleutvalget-500'!#REF!</f>
        <v>#REF!</v>
      </c>
      <c r="E93" s="38">
        <f>'Rifleutvalget-500'!E14</f>
        <v>0</v>
      </c>
      <c r="F93" s="54">
        <f>'Rifleutvalget-500'!F14</f>
        <v>8903</v>
      </c>
      <c r="G93" s="38">
        <f>'Rifleutvalget-500'!C14</f>
        <v>0</v>
      </c>
      <c r="H93" s="39">
        <f>'Rifleutvalget-500'!D14</f>
        <v>19000</v>
      </c>
      <c r="I93" s="38">
        <f>'Rifleutvalget-500'!G14</f>
        <v>0</v>
      </c>
      <c r="J93" s="39">
        <f>'Rifleutvalget-500'!H14</f>
        <v>20000</v>
      </c>
      <c r="K93" s="80">
        <f>'Rifleutvalget-500'!K14</f>
        <v>0</v>
      </c>
      <c r="L93" s="75">
        <f>'Rifleutvalget-500'!L14</f>
        <v>5000</v>
      </c>
      <c r="M93" s="80">
        <f>'Rifleutvalget-500'!M14</f>
        <v>0</v>
      </c>
      <c r="N93" s="75">
        <f>'Rifleutvalget-500'!N14</f>
        <v>5000</v>
      </c>
      <c r="O93" s="80">
        <f>'Rifleutvalget-500'!O14</f>
        <v>0</v>
      </c>
      <c r="P93" s="75">
        <f>'Rifleutvalget-500'!P14</f>
        <v>5000</v>
      </c>
      <c r="Q93" s="80">
        <f>'Rifleutvalget-500'!Q14</f>
        <v>0</v>
      </c>
      <c r="R93" s="75">
        <f>'Rifleutvalget-500'!R14</f>
        <v>0</v>
      </c>
      <c r="S93" s="80">
        <f>'Rifleutvalget-500'!S14</f>
        <v>0</v>
      </c>
      <c r="T93" s="75">
        <f>'Rifleutvalget-500'!T14</f>
        <v>7000</v>
      </c>
      <c r="U93" s="124">
        <f>'Rifleutvalget-500'!U14</f>
        <v>0</v>
      </c>
      <c r="V93" s="119">
        <f>'Rifleutvalget-500'!V14</f>
        <v>3600</v>
      </c>
    </row>
    <row r="94" spans="1:22" x14ac:dyDescent="0.3">
      <c r="A94" s="53">
        <f>'Rifleutvalget-500'!A15</f>
        <v>3511</v>
      </c>
      <c r="B94" s="53" t="str">
        <f>'Rifleutvalget-500'!B15</f>
        <v>Firmaskyting</v>
      </c>
      <c r="C94" s="53" t="e">
        <f>'Rifleutvalget-500'!#REF!</f>
        <v>#REF!</v>
      </c>
      <c r="D94" s="58" t="e">
        <f>'Rifleutvalget-500'!#REF!</f>
        <v>#REF!</v>
      </c>
      <c r="E94" s="53">
        <f>'Rifleutvalget-500'!E15</f>
        <v>0</v>
      </c>
      <c r="F94" s="61">
        <f>'Rifleutvalget-500'!F15</f>
        <v>0</v>
      </c>
      <c r="G94" s="53">
        <f>'Rifleutvalget-500'!C15</f>
        <v>0</v>
      </c>
      <c r="H94" s="58">
        <f>'Rifleutvalget-500'!D15</f>
        <v>16000</v>
      </c>
      <c r="I94" s="53">
        <f>'Rifleutvalget-500'!G15</f>
        <v>0</v>
      </c>
      <c r="J94" s="58">
        <f>'Rifleutvalget-500'!H15</f>
        <v>10000</v>
      </c>
      <c r="K94" s="81">
        <f>'Rifleutvalget-500'!K15</f>
        <v>0</v>
      </c>
      <c r="L94" s="82">
        <f>'Rifleutvalget-500'!L15</f>
        <v>10000</v>
      </c>
      <c r="M94" s="80">
        <f>'Rifleutvalget-500'!M15</f>
        <v>0</v>
      </c>
      <c r="N94" s="75">
        <f>'Rifleutvalget-500'!N15</f>
        <v>10000</v>
      </c>
      <c r="O94" s="80">
        <f>'Rifleutvalget-500'!O15</f>
        <v>0</v>
      </c>
      <c r="P94" s="75">
        <f>'Rifleutvalget-500'!P15</f>
        <v>10000</v>
      </c>
      <c r="Q94" s="80">
        <f>'Rifleutvalget-500'!Q15</f>
        <v>0</v>
      </c>
      <c r="R94" s="75">
        <f>'Rifleutvalget-500'!R15</f>
        <v>0</v>
      </c>
      <c r="S94" s="80">
        <f>'Rifleutvalget-500'!S15</f>
        <v>0</v>
      </c>
      <c r="T94" s="75">
        <f>'Rifleutvalget-500'!T15</f>
        <v>0</v>
      </c>
      <c r="U94" s="124">
        <f>'Rifleutvalget-500'!U15</f>
        <v>0</v>
      </c>
      <c r="V94" s="119">
        <f>'Rifleutvalget-500'!V15</f>
        <v>10000</v>
      </c>
    </row>
    <row r="95" spans="1:22" ht="15" thickBot="1" x14ac:dyDescent="0.35">
      <c r="A95" s="20">
        <v>4512</v>
      </c>
      <c r="B95" s="4" t="s">
        <v>68</v>
      </c>
      <c r="C95" s="47"/>
      <c r="D95" s="47"/>
      <c r="E95" s="47"/>
      <c r="F95" s="54"/>
      <c r="G95" s="40">
        <v>88100</v>
      </c>
      <c r="H95" s="59"/>
      <c r="I95" s="59">
        <v>79000</v>
      </c>
      <c r="J95" s="41"/>
      <c r="K95" s="80">
        <v>80000</v>
      </c>
      <c r="L95" s="83"/>
      <c r="M95" s="80">
        <f>'Rifleutvalget-500'!M16</f>
        <v>85000</v>
      </c>
      <c r="N95" s="75">
        <f>'Rifleutvalget-500'!N16</f>
        <v>0</v>
      </c>
      <c r="O95" s="80">
        <f>'Rifleutvalget-500'!O16</f>
        <v>130000</v>
      </c>
      <c r="P95" s="75">
        <f>'Rifleutvalget-500'!P16</f>
        <v>0</v>
      </c>
      <c r="Q95" s="80">
        <f>'Rifleutvalget-500'!Q16</f>
        <v>100000</v>
      </c>
      <c r="R95" s="75">
        <f>'Rifleutvalget-500'!R16</f>
        <v>0</v>
      </c>
      <c r="S95" s="80">
        <f>'Rifleutvalget-500'!S16</f>
        <v>150000</v>
      </c>
      <c r="T95" s="75">
        <f>'Rifleutvalget-500'!T16</f>
        <v>0</v>
      </c>
      <c r="U95" s="124">
        <f>'Rifleutvalget-500'!U16</f>
        <v>100000</v>
      </c>
      <c r="V95" s="119">
        <f>'Rifleutvalget-500'!V16</f>
        <v>0</v>
      </c>
    </row>
    <row r="96" spans="1:22" ht="15" thickBot="1" x14ac:dyDescent="0.35">
      <c r="C96" s="11" t="e">
        <f>SUM(C82:C94)</f>
        <v>#REF!</v>
      </c>
      <c r="D96" s="11" t="e">
        <f>SUM(D82:D94)</f>
        <v>#REF!</v>
      </c>
      <c r="E96" s="11">
        <f>SUM(E82:E94)</f>
        <v>-49939.75</v>
      </c>
      <c r="F96" s="11">
        <f>SUM(F82:F94)</f>
        <v>183297.8</v>
      </c>
      <c r="G96" s="11">
        <f t="shared" ref="G96:N96" si="19">SUM(G82:G95)</f>
        <v>145450</v>
      </c>
      <c r="H96" s="11">
        <f t="shared" si="19"/>
        <v>153000</v>
      </c>
      <c r="I96" s="11">
        <f t="shared" si="19"/>
        <v>145000</v>
      </c>
      <c r="J96" s="11">
        <f t="shared" si="19"/>
        <v>145000</v>
      </c>
      <c r="K96" s="76">
        <f t="shared" si="19"/>
        <v>165000</v>
      </c>
      <c r="L96" s="76">
        <f t="shared" si="19"/>
        <v>145000</v>
      </c>
      <c r="M96" s="76">
        <f t="shared" si="19"/>
        <v>123000</v>
      </c>
      <c r="N96" s="76">
        <f t="shared" si="19"/>
        <v>165000</v>
      </c>
      <c r="O96" s="76">
        <f t="shared" ref="O96:P96" si="20">SUM(O82:O95)</f>
        <v>163000</v>
      </c>
      <c r="P96" s="76">
        <f t="shared" si="20"/>
        <v>245000</v>
      </c>
      <c r="Q96" s="76">
        <f t="shared" ref="Q96:R96" si="21">SUM(Q82:Q95)</f>
        <v>158500</v>
      </c>
      <c r="R96" s="76">
        <f t="shared" si="21"/>
        <v>202000</v>
      </c>
      <c r="S96" s="76">
        <f t="shared" ref="S96:T96" si="22">SUM(S82:S95)</f>
        <v>223500</v>
      </c>
      <c r="T96" s="76">
        <f t="shared" si="22"/>
        <v>237000</v>
      </c>
      <c r="U96" s="120">
        <f t="shared" ref="U96:V96" si="23">SUM(U82:U95)</f>
        <v>168500</v>
      </c>
      <c r="V96" s="120">
        <f t="shared" si="23"/>
        <v>215600</v>
      </c>
    </row>
    <row r="97" spans="1:22" ht="15.6" thickTop="1" thickBot="1" x14ac:dyDescent="0.35">
      <c r="C97" s="12"/>
      <c r="D97" s="12"/>
      <c r="E97" s="12"/>
      <c r="F97" s="12"/>
      <c r="G97" s="12"/>
      <c r="H97" s="12"/>
      <c r="O97" s="62"/>
      <c r="P97" s="62"/>
      <c r="Q97" s="62"/>
      <c r="R97" s="62"/>
      <c r="S97" s="62"/>
      <c r="T97" s="62"/>
      <c r="U97" s="62"/>
      <c r="V97" s="62"/>
    </row>
    <row r="98" spans="1:22" x14ac:dyDescent="0.3">
      <c r="A98" s="6" t="s">
        <v>69</v>
      </c>
      <c r="B98" s="27"/>
      <c r="C98" s="181" t="s">
        <v>93</v>
      </c>
      <c r="D98" s="182"/>
      <c r="E98" s="181" t="s">
        <v>94</v>
      </c>
      <c r="F98" s="182"/>
      <c r="G98" s="181" t="s">
        <v>1</v>
      </c>
      <c r="H98" s="182"/>
      <c r="I98" s="181" t="s">
        <v>3</v>
      </c>
      <c r="J98" s="182"/>
      <c r="K98" s="179" t="s">
        <v>5</v>
      </c>
      <c r="L98" s="180"/>
      <c r="M98" s="179" t="s">
        <v>6</v>
      </c>
      <c r="N98" s="180"/>
      <c r="O98" s="179" t="s">
        <v>7</v>
      </c>
      <c r="P98" s="180"/>
      <c r="Q98" s="179" t="s">
        <v>8</v>
      </c>
      <c r="R98" s="180"/>
      <c r="S98" s="179" t="s">
        <v>9</v>
      </c>
      <c r="T98" s="180"/>
      <c r="U98" s="177" t="s">
        <v>119</v>
      </c>
      <c r="V98" s="178"/>
    </row>
    <row r="99" spans="1:22" x14ac:dyDescent="0.3">
      <c r="A99" s="7"/>
      <c r="B99" s="28"/>
      <c r="C99" s="29" t="s">
        <v>10</v>
      </c>
      <c r="D99" s="25" t="s">
        <v>11</v>
      </c>
      <c r="E99" s="29" t="s">
        <v>10</v>
      </c>
      <c r="F99" s="25" t="s">
        <v>11</v>
      </c>
      <c r="G99" s="29" t="s">
        <v>10</v>
      </c>
      <c r="H99" s="25" t="s">
        <v>11</v>
      </c>
      <c r="I99" s="29" t="s">
        <v>10</v>
      </c>
      <c r="J99" s="25" t="s">
        <v>11</v>
      </c>
      <c r="K99" s="79" t="s">
        <v>10</v>
      </c>
      <c r="L99" s="78" t="s">
        <v>11</v>
      </c>
      <c r="M99" s="79" t="s">
        <v>10</v>
      </c>
      <c r="N99" s="78" t="s">
        <v>11</v>
      </c>
      <c r="O99" s="79" t="s">
        <v>10</v>
      </c>
      <c r="P99" s="78" t="s">
        <v>11</v>
      </c>
      <c r="Q99" s="79" t="s">
        <v>10</v>
      </c>
      <c r="R99" s="78" t="s">
        <v>11</v>
      </c>
      <c r="S99" s="79" t="s">
        <v>10</v>
      </c>
      <c r="T99" s="78" t="s">
        <v>11</v>
      </c>
      <c r="U99" s="123" t="s">
        <v>10</v>
      </c>
      <c r="V99" s="122" t="s">
        <v>11</v>
      </c>
    </row>
    <row r="100" spans="1:22" x14ac:dyDescent="0.3">
      <c r="A100" s="38">
        <f>'Hundeutvalget-600'!A3</f>
        <v>4600</v>
      </c>
      <c r="B100" s="38" t="str">
        <f>'Hundeutvalget-600'!B3</f>
        <v>Hundeutvalget Adm. kostnader</v>
      </c>
      <c r="C100" s="26" t="e">
        <f>'Hundeutvalget-600'!#REF!</f>
        <v>#REF!</v>
      </c>
      <c r="D100" s="39" t="e">
        <f>'Hundeutvalget-600'!#REF!</f>
        <v>#REF!</v>
      </c>
      <c r="E100" s="26">
        <f>'Hundeutvalget-600'!E3</f>
        <v>-3000</v>
      </c>
      <c r="F100" s="39">
        <f>'Hundeutvalget-600'!F3</f>
        <v>0</v>
      </c>
      <c r="G100" s="26">
        <f>'Hundeutvalget-600'!C3</f>
        <v>3000</v>
      </c>
      <c r="H100" s="39">
        <f>'Hundeutvalget-600'!D3</f>
        <v>0</v>
      </c>
      <c r="I100" s="26">
        <f>'Hundeutvalget-600'!G3</f>
        <v>3000</v>
      </c>
      <c r="J100" s="39">
        <f>'Hundeutvalget-600'!H3</f>
        <v>0</v>
      </c>
      <c r="K100" s="80">
        <f>'Hundeutvalget-600'!K3</f>
        <v>3000</v>
      </c>
      <c r="L100" s="75">
        <f>'Hundeutvalget-600'!L3</f>
        <v>0</v>
      </c>
      <c r="M100" s="80">
        <f>'Hundeutvalget-600'!M3</f>
        <v>3000</v>
      </c>
      <c r="N100" s="75">
        <f>'Hundeutvalget-600'!N3</f>
        <v>0</v>
      </c>
      <c r="O100" s="80">
        <f>'Hundeutvalget-600'!O3</f>
        <v>5000</v>
      </c>
      <c r="P100" s="75">
        <f>'Hundeutvalget-600'!P3</f>
        <v>0</v>
      </c>
      <c r="Q100" s="80">
        <f>'Hundeutvalget-600'!Q3</f>
        <v>5000</v>
      </c>
      <c r="R100" s="75">
        <f>'Hundeutvalget-600'!R3</f>
        <v>0</v>
      </c>
      <c r="S100" s="80">
        <f>'Hundeutvalget-600'!S3</f>
        <v>3500</v>
      </c>
      <c r="T100" s="75">
        <f>'Hundeutvalget-600'!T3</f>
        <v>0</v>
      </c>
      <c r="U100" s="124">
        <f>'Hundeutvalget-600'!U3</f>
        <v>1500</v>
      </c>
      <c r="V100" s="119">
        <f>'Hundeutvalget-600'!V3</f>
        <v>0</v>
      </c>
    </row>
    <row r="101" spans="1:22" x14ac:dyDescent="0.3">
      <c r="A101" s="38">
        <f>'Hundeutvalget-600'!A4</f>
        <v>3601</v>
      </c>
      <c r="B101" s="38" t="str">
        <f>'Hundeutvalget-600'!B4</f>
        <v>Aversjonsdressur</v>
      </c>
      <c r="C101" s="26" t="e">
        <f>'Hundeutvalget-600'!#REF!</f>
        <v>#REF!</v>
      </c>
      <c r="D101" s="39" t="e">
        <f>'Hundeutvalget-600'!#REF!</f>
        <v>#REF!</v>
      </c>
      <c r="E101" s="26">
        <f>'Hundeutvalget-600'!E4</f>
        <v>0</v>
      </c>
      <c r="F101" s="39">
        <f>'Hundeutvalget-600'!F4</f>
        <v>0</v>
      </c>
      <c r="G101" s="26">
        <f>'Hundeutvalget-600'!C4</f>
        <v>0</v>
      </c>
      <c r="H101" s="39">
        <f>'Hundeutvalget-600'!D4</f>
        <v>25000</v>
      </c>
      <c r="I101" s="26">
        <f>'Hundeutvalget-600'!G4</f>
        <v>0</v>
      </c>
      <c r="J101" s="39">
        <f>'Hundeutvalget-600'!H4</f>
        <v>12000</v>
      </c>
      <c r="K101" s="80">
        <f>'Hundeutvalget-600'!K4</f>
        <v>0</v>
      </c>
      <c r="L101" s="75">
        <f>'Hundeutvalget-600'!L4</f>
        <v>30000</v>
      </c>
      <c r="M101" s="80">
        <f>'Hundeutvalget-600'!M4</f>
        <v>0</v>
      </c>
      <c r="N101" s="75">
        <f>'Hundeutvalget-600'!N4</f>
        <v>30000</v>
      </c>
      <c r="O101" s="80">
        <f>'Hundeutvalget-600'!O4</f>
        <v>0</v>
      </c>
      <c r="P101" s="75">
        <f>'Hundeutvalget-600'!P4</f>
        <v>30000</v>
      </c>
      <c r="Q101" s="80">
        <f>'Hundeutvalget-600'!Q4</f>
        <v>0</v>
      </c>
      <c r="R101" s="75">
        <f>'Hundeutvalget-600'!R4</f>
        <v>35000</v>
      </c>
      <c r="S101" s="80">
        <f>'Hundeutvalget-600'!S4</f>
        <v>0</v>
      </c>
      <c r="T101" s="75">
        <f>'Hundeutvalget-600'!T4</f>
        <v>40000</v>
      </c>
      <c r="U101" s="124">
        <f>'Hundeutvalget-600'!U4</f>
        <v>0</v>
      </c>
      <c r="V101" s="119">
        <f>'Hundeutvalget-600'!V4</f>
        <v>40000</v>
      </c>
    </row>
    <row r="102" spans="1:22" x14ac:dyDescent="0.3">
      <c r="A102" s="38">
        <f>'Hundeutvalget-600'!A5</f>
        <v>4601</v>
      </c>
      <c r="B102" s="38" t="str">
        <f>'Hundeutvalget-600'!B5</f>
        <v>Kostnad Aversjonsdressur</v>
      </c>
      <c r="C102" s="26" t="e">
        <f>'Hundeutvalget-600'!#REF!</f>
        <v>#REF!</v>
      </c>
      <c r="D102" s="39" t="e">
        <f>'Hundeutvalget-600'!#REF!</f>
        <v>#REF!</v>
      </c>
      <c r="E102" s="26">
        <f>'Hundeutvalget-600'!E5</f>
        <v>-32010</v>
      </c>
      <c r="F102" s="39">
        <f>'Hundeutvalget-600'!F5</f>
        <v>0</v>
      </c>
      <c r="G102" s="26">
        <f>'Hundeutvalget-600'!C5</f>
        <v>20000</v>
      </c>
      <c r="H102" s="39">
        <f>'Hundeutvalget-600'!D5</f>
        <v>0</v>
      </c>
      <c r="I102" s="26">
        <f>'Hundeutvalget-600'!G5</f>
        <v>26000</v>
      </c>
      <c r="J102" s="39">
        <f>'Hundeutvalget-600'!H5</f>
        <v>0</v>
      </c>
      <c r="K102" s="80">
        <f>'Hundeutvalget-600'!K5</f>
        <v>22000</v>
      </c>
      <c r="L102" s="75">
        <f>'Hundeutvalget-600'!L5</f>
        <v>0</v>
      </c>
      <c r="M102" s="80">
        <f>'Hundeutvalget-600'!M5</f>
        <v>22000</v>
      </c>
      <c r="N102" s="75">
        <f>'Hundeutvalget-600'!N5</f>
        <v>0</v>
      </c>
      <c r="O102" s="80">
        <f>'Hundeutvalget-600'!O5</f>
        <v>21000</v>
      </c>
      <c r="P102" s="75">
        <f>'Hundeutvalget-600'!P5</f>
        <v>0</v>
      </c>
      <c r="Q102" s="80">
        <f>'Hundeutvalget-600'!Q5</f>
        <v>24500</v>
      </c>
      <c r="R102" s="75">
        <f>'Hundeutvalget-600'!R5</f>
        <v>0</v>
      </c>
      <c r="S102" s="80">
        <f>'Hundeutvalget-600'!S5</f>
        <v>28000</v>
      </c>
      <c r="T102" s="75">
        <f>'Hundeutvalget-600'!T5</f>
        <v>0</v>
      </c>
      <c r="U102" s="124">
        <f>'Hundeutvalget-600'!U5</f>
        <v>28000</v>
      </c>
      <c r="V102" s="119">
        <f>'Hundeutvalget-600'!V5</f>
        <v>0</v>
      </c>
    </row>
    <row r="103" spans="1:22" x14ac:dyDescent="0.3">
      <c r="A103" s="38">
        <f>'Hundeutvalget-600'!A6</f>
        <v>4602</v>
      </c>
      <c r="B103" s="38" t="str">
        <f>'Hundeutvalget-600'!B6</f>
        <v xml:space="preserve">Dugnad, vedlikehold </v>
      </c>
      <c r="C103" s="26" t="e">
        <f>'Hundeutvalget-600'!#REF!</f>
        <v>#REF!</v>
      </c>
      <c r="D103" s="39" t="e">
        <f>'Hundeutvalget-600'!#REF!</f>
        <v>#REF!</v>
      </c>
      <c r="E103" s="26">
        <f>'Hundeutvalget-600'!E6</f>
        <v>0</v>
      </c>
      <c r="F103" s="39">
        <f>'Hundeutvalget-600'!F6</f>
        <v>0</v>
      </c>
      <c r="G103" s="26">
        <f>'Hundeutvalget-600'!C6</f>
        <v>0</v>
      </c>
      <c r="H103" s="39">
        <f>'Hundeutvalget-600'!D6</f>
        <v>0</v>
      </c>
      <c r="I103" s="26">
        <f>'Hundeutvalget-600'!G6</f>
        <v>0</v>
      </c>
      <c r="J103" s="39">
        <f>'Hundeutvalget-600'!H6</f>
        <v>0</v>
      </c>
      <c r="K103" s="80">
        <f>'Hundeutvalget-600'!K6</f>
        <v>0</v>
      </c>
      <c r="L103" s="75">
        <f>'Hundeutvalget-600'!L6</f>
        <v>0</v>
      </c>
      <c r="M103" s="80">
        <f>'Hundeutvalget-600'!M6</f>
        <v>0</v>
      </c>
      <c r="N103" s="75">
        <f>'Hundeutvalget-600'!N6</f>
        <v>0</v>
      </c>
      <c r="O103" s="80">
        <f>'Hundeutvalget-600'!O6</f>
        <v>10000</v>
      </c>
      <c r="P103" s="75">
        <f>'Hundeutvalget-600'!P6</f>
        <v>0</v>
      </c>
      <c r="Q103" s="80">
        <f>'Hundeutvalget-600'!Q6</f>
        <v>10000</v>
      </c>
      <c r="R103" s="75">
        <f>'Hundeutvalget-600'!R6</f>
        <v>0</v>
      </c>
      <c r="S103" s="80">
        <f>'Hundeutvalget-600'!S6</f>
        <v>10000</v>
      </c>
      <c r="T103" s="75">
        <f>'Hundeutvalget-600'!T6</f>
        <v>0</v>
      </c>
      <c r="U103" s="124">
        <f>'Hundeutvalget-600'!U6</f>
        <v>10000</v>
      </c>
      <c r="V103" s="119">
        <f>'Hundeutvalget-600'!V6</f>
        <v>0</v>
      </c>
    </row>
    <row r="104" spans="1:22" x14ac:dyDescent="0.3">
      <c r="A104" s="38">
        <f>'Hundeutvalget-600'!A7</f>
        <v>4603</v>
      </c>
      <c r="B104" s="38" t="str">
        <f>'Hundeutvalget-600'!B7</f>
        <v>Kurs/instruksjon intern</v>
      </c>
      <c r="C104" s="26" t="e">
        <f>'Hundeutvalget-600'!#REF!</f>
        <v>#REF!</v>
      </c>
      <c r="D104" s="39" t="e">
        <f>'Hundeutvalget-600'!#REF!</f>
        <v>#REF!</v>
      </c>
      <c r="E104" s="26">
        <f>'Hundeutvalget-600'!E7</f>
        <v>-14000</v>
      </c>
      <c r="F104" s="39">
        <f>'Hundeutvalget-600'!F7</f>
        <v>0</v>
      </c>
      <c r="G104" s="26">
        <f>'Hundeutvalget-600'!C7</f>
        <v>0</v>
      </c>
      <c r="H104" s="39">
        <f>'Hundeutvalget-600'!D7</f>
        <v>3000</v>
      </c>
      <c r="I104" s="26">
        <f>'Hundeutvalget-600'!G7</f>
        <v>0</v>
      </c>
      <c r="J104" s="39">
        <f>'Hundeutvalget-600'!H7</f>
        <v>0</v>
      </c>
      <c r="K104" s="80">
        <f>'Hundeutvalget-600'!K7</f>
        <v>0</v>
      </c>
      <c r="L104" s="75">
        <f>'Hundeutvalget-600'!L7</f>
        <v>0</v>
      </c>
      <c r="M104" s="80">
        <f>'Hundeutvalget-600'!M7</f>
        <v>0</v>
      </c>
      <c r="N104" s="75">
        <f>'Hundeutvalget-600'!N7</f>
        <v>0</v>
      </c>
      <c r="O104" s="80">
        <f>'Hundeutvalget-600'!O7</f>
        <v>0</v>
      </c>
      <c r="P104" s="75">
        <f>'Hundeutvalget-600'!P7</f>
        <v>0</v>
      </c>
      <c r="Q104" s="80">
        <f>'Hundeutvalget-600'!Q7</f>
        <v>0</v>
      </c>
      <c r="R104" s="75">
        <f>'Hundeutvalget-600'!R7</f>
        <v>0</v>
      </c>
      <c r="S104" s="80">
        <f>'Hundeutvalget-600'!S7</f>
        <v>0</v>
      </c>
      <c r="T104" s="75">
        <f>'Hundeutvalget-600'!T7</f>
        <v>0</v>
      </c>
      <c r="U104" s="124">
        <f>'Hundeutvalget-600'!U7</f>
        <v>0</v>
      </c>
      <c r="V104" s="119">
        <f>'Hundeutvalget-600'!V7</f>
        <v>0</v>
      </c>
    </row>
    <row r="105" spans="1:22" x14ac:dyDescent="0.3">
      <c r="A105" s="38">
        <f>'Hundeutvalget-600'!A8</f>
        <v>4604</v>
      </c>
      <c r="B105" s="38" t="str">
        <f>'Hundeutvalget-600'!B8</f>
        <v>Bevertning. Møter</v>
      </c>
      <c r="C105" s="26" t="e">
        <f>'Hundeutvalget-600'!#REF!</f>
        <v>#REF!</v>
      </c>
      <c r="D105" s="39" t="e">
        <f>'Hundeutvalget-600'!#REF!</f>
        <v>#REF!</v>
      </c>
      <c r="E105" s="26">
        <f>'Hundeutvalget-600'!E8</f>
        <v>-2007.5</v>
      </c>
      <c r="F105" s="39">
        <f>'Hundeutvalget-600'!F8</f>
        <v>0</v>
      </c>
      <c r="G105" s="26">
        <f>'Hundeutvalget-600'!C8</f>
        <v>0</v>
      </c>
      <c r="H105" s="39">
        <f>'Hundeutvalget-600'!D8</f>
        <v>2000</v>
      </c>
      <c r="I105" s="26">
        <f>'Hundeutvalget-600'!G8</f>
        <v>0</v>
      </c>
      <c r="J105" s="39">
        <f>'Hundeutvalget-600'!H8</f>
        <v>0</v>
      </c>
      <c r="K105" s="80">
        <f>'Hundeutvalget-600'!K8</f>
        <v>2000</v>
      </c>
      <c r="L105" s="75">
        <f>'Hundeutvalget-600'!L8</f>
        <v>0</v>
      </c>
      <c r="M105" s="80">
        <f>'Hundeutvalget-600'!M8</f>
        <v>2500</v>
      </c>
      <c r="N105" s="75">
        <f>'Hundeutvalget-600'!N8</f>
        <v>0</v>
      </c>
      <c r="O105" s="80">
        <f>'Hundeutvalget-600'!O8</f>
        <v>3000</v>
      </c>
      <c r="P105" s="75">
        <f>'Hundeutvalget-600'!P8</f>
        <v>0</v>
      </c>
      <c r="Q105" s="80">
        <f>'Hundeutvalget-600'!Q8</f>
        <v>6000</v>
      </c>
      <c r="R105" s="75">
        <f>'Hundeutvalget-600'!R8</f>
        <v>0</v>
      </c>
      <c r="S105" s="80">
        <f>'Hundeutvalget-600'!S8</f>
        <v>3000</v>
      </c>
      <c r="T105" s="75">
        <f>'Hundeutvalget-600'!T8</f>
        <v>0</v>
      </c>
      <c r="U105" s="124">
        <f>'Hundeutvalget-600'!U8</f>
        <v>1500</v>
      </c>
      <c r="V105" s="119">
        <f>'Hundeutvalget-600'!V8</f>
        <v>0</v>
      </c>
    </row>
    <row r="106" spans="1:22" x14ac:dyDescent="0.3">
      <c r="A106" s="38">
        <f>'Hundeutvalget-600'!A9</f>
        <v>4605</v>
      </c>
      <c r="B106" s="38" t="str">
        <f>'Hundeutvalget-600'!B9</f>
        <v>Arrangement for kulturuka i Rælingen</v>
      </c>
      <c r="C106" s="26" t="e">
        <f>'Hundeutvalget-600'!#REF!</f>
        <v>#REF!</v>
      </c>
      <c r="D106" s="39" t="e">
        <f>'Hundeutvalget-600'!#REF!</f>
        <v>#REF!</v>
      </c>
      <c r="E106" s="26">
        <f>'Hundeutvalget-600'!E9</f>
        <v>0</v>
      </c>
      <c r="F106" s="39">
        <f>'Hundeutvalget-600'!F9</f>
        <v>0</v>
      </c>
      <c r="G106" s="26">
        <f>'Hundeutvalget-600'!C9</f>
        <v>0</v>
      </c>
      <c r="H106" s="39">
        <f>'Hundeutvalget-600'!D9</f>
        <v>0</v>
      </c>
      <c r="I106" s="26">
        <f>'Hundeutvalget-600'!G9</f>
        <v>0</v>
      </c>
      <c r="J106" s="39">
        <f>'Hundeutvalget-600'!H9</f>
        <v>0</v>
      </c>
      <c r="K106" s="80">
        <f>'Hundeutvalget-600'!K9</f>
        <v>0</v>
      </c>
      <c r="L106" s="75">
        <f>'Hundeutvalget-600'!L9</f>
        <v>0</v>
      </c>
      <c r="M106" s="80">
        <f>'Hundeutvalget-600'!M9</f>
        <v>0</v>
      </c>
      <c r="N106" s="75">
        <f>'Hundeutvalget-600'!N9</f>
        <v>0</v>
      </c>
      <c r="O106" s="80">
        <f>'Hundeutvalget-600'!O9</f>
        <v>0</v>
      </c>
      <c r="P106" s="75">
        <f>'Hundeutvalget-600'!P9</f>
        <v>0</v>
      </c>
      <c r="Q106" s="80">
        <f>'Hundeutvalget-600'!Q9</f>
        <v>0</v>
      </c>
      <c r="R106" s="75">
        <f>'Hundeutvalget-600'!R9</f>
        <v>0</v>
      </c>
      <c r="S106" s="80">
        <f>'Hundeutvalget-600'!S9</f>
        <v>0</v>
      </c>
      <c r="T106" s="75">
        <f>'Hundeutvalget-600'!T9</f>
        <v>0</v>
      </c>
      <c r="U106" s="124">
        <f>'Hundeutvalget-600'!U9</f>
        <v>0</v>
      </c>
      <c r="V106" s="119">
        <f>'Hundeutvalget-600'!V9</f>
        <v>0</v>
      </c>
    </row>
    <row r="107" spans="1:22" x14ac:dyDescent="0.3">
      <c r="A107" s="38">
        <f>'Hundeutvalget-600'!A10</f>
        <v>3606</v>
      </c>
      <c r="B107" s="38" t="str">
        <f>'Hundeutvalget-600'!B10</f>
        <v>Intern arrangement</v>
      </c>
      <c r="C107" s="26" t="e">
        <f>'Hundeutvalget-600'!#REF!</f>
        <v>#REF!</v>
      </c>
      <c r="D107" s="39" t="e">
        <f>'Hundeutvalget-600'!#REF!</f>
        <v>#REF!</v>
      </c>
      <c r="E107" s="26">
        <f>'Hundeutvalget-600'!E10</f>
        <v>0</v>
      </c>
      <c r="F107" s="39">
        <f>'Hundeutvalget-600'!F10</f>
        <v>3458.36</v>
      </c>
      <c r="G107" s="26">
        <f>'Hundeutvalget-600'!C10</f>
        <v>0</v>
      </c>
      <c r="H107" s="39">
        <f>'Hundeutvalget-600'!D10</f>
        <v>7000</v>
      </c>
      <c r="I107" s="26">
        <f>'Hundeutvalget-600'!G10</f>
        <v>0</v>
      </c>
      <c r="J107" s="39">
        <f>'Hundeutvalget-600'!H10</f>
        <v>1500</v>
      </c>
      <c r="K107" s="80">
        <f>'Hundeutvalget-600'!K10</f>
        <v>0</v>
      </c>
      <c r="L107" s="75">
        <f>'Hundeutvalget-600'!L10</f>
        <v>8000</v>
      </c>
      <c r="M107" s="80">
        <f>'Hundeutvalget-600'!M10</f>
        <v>0</v>
      </c>
      <c r="N107" s="75">
        <f>'Hundeutvalget-600'!N10</f>
        <v>4000</v>
      </c>
      <c r="O107" s="80">
        <f>'Hundeutvalget-600'!O10</f>
        <v>0</v>
      </c>
      <c r="P107" s="75">
        <f>'Hundeutvalget-600'!P10</f>
        <v>4000</v>
      </c>
      <c r="Q107" s="80">
        <f>'Hundeutvalget-600'!Q10</f>
        <v>0</v>
      </c>
      <c r="R107" s="75">
        <f>'Hundeutvalget-600'!R10</f>
        <v>2000</v>
      </c>
      <c r="S107" s="80">
        <f>'Hundeutvalget-600'!S10</f>
        <v>0</v>
      </c>
      <c r="T107" s="75">
        <f>'Hundeutvalget-600'!T10</f>
        <v>2500</v>
      </c>
      <c r="U107" s="124">
        <f>'Hundeutvalget-600'!U10</f>
        <v>0</v>
      </c>
      <c r="V107" s="119">
        <f>'Hundeutvalget-600'!V10</f>
        <v>1500</v>
      </c>
    </row>
    <row r="108" spans="1:22" x14ac:dyDescent="0.3">
      <c r="A108" s="38">
        <f>'Hundeutvalget-600'!A11</f>
        <v>4606</v>
      </c>
      <c r="B108" s="38" t="str">
        <f>'Hundeutvalget-600'!B11</f>
        <v>Kostnad intern arrangement</v>
      </c>
      <c r="C108" s="26" t="e">
        <f>'Hundeutvalget-600'!#REF!</f>
        <v>#REF!</v>
      </c>
      <c r="D108" s="39" t="e">
        <f>'Hundeutvalget-600'!#REF!</f>
        <v>#REF!</v>
      </c>
      <c r="E108" s="26">
        <f>'Hundeutvalget-600'!E11</f>
        <v>0</v>
      </c>
      <c r="F108" s="39">
        <f>'Hundeutvalget-600'!F11</f>
        <v>0</v>
      </c>
      <c r="G108" s="26">
        <f>'Hundeutvalget-600'!C11</f>
        <v>5000</v>
      </c>
      <c r="H108" s="39">
        <f>'Hundeutvalget-600'!D11</f>
        <v>0</v>
      </c>
      <c r="I108" s="26">
        <f>'Hundeutvalget-600'!G11</f>
        <v>1500</v>
      </c>
      <c r="J108" s="39">
        <f>'Hundeutvalget-600'!H11</f>
        <v>0</v>
      </c>
      <c r="K108" s="80">
        <f>'Hundeutvalget-600'!K11</f>
        <v>8000</v>
      </c>
      <c r="L108" s="75">
        <f>'Hundeutvalget-600'!L11</f>
        <v>0</v>
      </c>
      <c r="M108" s="80">
        <f>'Hundeutvalget-600'!M11</f>
        <v>4000</v>
      </c>
      <c r="N108" s="75">
        <f>'Hundeutvalget-600'!N11</f>
        <v>0</v>
      </c>
      <c r="O108" s="80">
        <f>'Hundeutvalget-600'!O11</f>
        <v>2000</v>
      </c>
      <c r="P108" s="75">
        <f>'Hundeutvalget-600'!P11</f>
        <v>0</v>
      </c>
      <c r="Q108" s="80">
        <f>'Hundeutvalget-600'!Q11</f>
        <v>5000</v>
      </c>
      <c r="R108" s="75">
        <f>'Hundeutvalget-600'!R11</f>
        <v>0</v>
      </c>
      <c r="S108" s="80">
        <f>'Hundeutvalget-600'!S11</f>
        <v>5000</v>
      </c>
      <c r="T108" s="75">
        <f>'Hundeutvalget-600'!T11</f>
        <v>0</v>
      </c>
      <c r="U108" s="124">
        <f>'Hundeutvalget-600'!U11</f>
        <v>3000</v>
      </c>
      <c r="V108" s="119">
        <f>'Hundeutvalget-600'!V11</f>
        <v>0</v>
      </c>
    </row>
    <row r="109" spans="1:22" x14ac:dyDescent="0.3">
      <c r="A109" s="38">
        <f>'Hundeutvalget-600'!A12</f>
        <v>4607</v>
      </c>
      <c r="B109" s="38" t="str">
        <f>'Hundeutvalget-600'!B12</f>
        <v>Ekstern arrangement</v>
      </c>
      <c r="C109" s="26" t="e">
        <f>'Hundeutvalget-600'!#REF!</f>
        <v>#REF!</v>
      </c>
      <c r="D109" s="39" t="e">
        <f>'Hundeutvalget-600'!#REF!</f>
        <v>#REF!</v>
      </c>
      <c r="E109" s="26">
        <f>'Hundeutvalget-600'!E12</f>
        <v>0</v>
      </c>
      <c r="F109" s="39">
        <f>'Hundeutvalget-600'!F12</f>
        <v>0</v>
      </c>
      <c r="G109" s="26">
        <f>'Hundeutvalget-600'!C12</f>
        <v>0</v>
      </c>
      <c r="H109" s="39">
        <f>'Hundeutvalget-600'!D12</f>
        <v>0</v>
      </c>
      <c r="I109" s="26">
        <f>'Hundeutvalget-600'!G12</f>
        <v>1500</v>
      </c>
      <c r="J109" s="39">
        <f>'Hundeutvalget-600'!H12</f>
        <v>3500</v>
      </c>
      <c r="K109" s="80">
        <f>'Hundeutvalget-600'!K12</f>
        <v>0</v>
      </c>
      <c r="L109" s="75">
        <f>'Hundeutvalget-600'!L12</f>
        <v>0</v>
      </c>
      <c r="M109" s="80">
        <f>'Hundeutvalget-600'!M12</f>
        <v>0</v>
      </c>
      <c r="N109" s="75">
        <f>'Hundeutvalget-600'!N12</f>
        <v>0</v>
      </c>
      <c r="O109" s="80">
        <f>'Hundeutvalget-600'!O12</f>
        <v>0</v>
      </c>
      <c r="P109" s="75">
        <f>'Hundeutvalget-600'!P12</f>
        <v>0</v>
      </c>
      <c r="Q109" s="80">
        <f>'Hundeutvalget-600'!Q12</f>
        <v>0</v>
      </c>
      <c r="R109" s="75">
        <f>'Hundeutvalget-600'!R12</f>
        <v>0</v>
      </c>
      <c r="S109" s="80">
        <f>'Hundeutvalget-600'!S12</f>
        <v>0</v>
      </c>
      <c r="T109" s="75">
        <f>'Hundeutvalget-600'!T12</f>
        <v>0</v>
      </c>
      <c r="U109" s="124">
        <f>'Hundeutvalget-600'!U12</f>
        <v>0</v>
      </c>
      <c r="V109" s="119">
        <f>'Hundeutvalget-600'!V12</f>
        <v>0</v>
      </c>
    </row>
    <row r="110" spans="1:22" x14ac:dyDescent="0.3">
      <c r="A110" s="38">
        <f>'Hundeutvalget-600'!A13</f>
        <v>4608</v>
      </c>
      <c r="B110" s="38" t="str">
        <f>'Hundeutvalget-600'!B13</f>
        <v>Elektrisitet, lys og varme</v>
      </c>
      <c r="C110" s="26" t="e">
        <f>'Hundeutvalget-600'!#REF!</f>
        <v>#REF!</v>
      </c>
      <c r="D110" s="39" t="e">
        <f>'Hundeutvalget-600'!#REF!</f>
        <v>#REF!</v>
      </c>
      <c r="E110" s="26">
        <f>'Hundeutvalget-600'!E13</f>
        <v>0</v>
      </c>
      <c r="F110" s="39">
        <f>'Hundeutvalget-600'!F13</f>
        <v>0</v>
      </c>
      <c r="G110" s="26">
        <f>'Hundeutvalget-600'!C13</f>
        <v>0</v>
      </c>
      <c r="H110" s="39">
        <f>'Hundeutvalget-600'!D13</f>
        <v>0</v>
      </c>
      <c r="I110" s="26">
        <f>'Hundeutvalget-600'!G13</f>
        <v>0</v>
      </c>
      <c r="J110" s="39">
        <f>'Hundeutvalget-600'!H13</f>
        <v>0</v>
      </c>
      <c r="K110" s="80">
        <f>'Hundeutvalget-600'!K13</f>
        <v>0</v>
      </c>
      <c r="L110" s="75">
        <f>'Hundeutvalget-600'!L13</f>
        <v>0</v>
      </c>
      <c r="M110" s="80">
        <f>'Hundeutvalget-600'!M13</f>
        <v>0</v>
      </c>
      <c r="N110" s="75">
        <f>'Hundeutvalget-600'!N13</f>
        <v>0</v>
      </c>
      <c r="O110" s="80">
        <f>'Hundeutvalget-600'!O13</f>
        <v>0</v>
      </c>
      <c r="P110" s="75">
        <f>'Hundeutvalget-600'!P13</f>
        <v>0</v>
      </c>
      <c r="Q110" s="80">
        <f>'Hundeutvalget-600'!Q13</f>
        <v>0</v>
      </c>
      <c r="R110" s="75">
        <f>'Hundeutvalget-600'!R13</f>
        <v>0</v>
      </c>
      <c r="S110" s="80">
        <f>'Hundeutvalget-600'!S13</f>
        <v>0</v>
      </c>
      <c r="T110" s="75">
        <f>'Hundeutvalget-600'!T13</f>
        <v>0</v>
      </c>
      <c r="U110" s="124">
        <f>'Hundeutvalget-600'!U13</f>
        <v>0</v>
      </c>
      <c r="V110" s="119">
        <f>'Hundeutvalget-600'!V13</f>
        <v>0</v>
      </c>
    </row>
    <row r="111" spans="1:22" x14ac:dyDescent="0.3">
      <c r="A111" s="38">
        <f>'Hundeutvalget-600'!A14</f>
        <v>4609</v>
      </c>
      <c r="B111" s="38" t="str">
        <f>'Hundeutvalget-600'!B14</f>
        <v>Andre kostnader</v>
      </c>
      <c r="C111" s="26" t="e">
        <f>'Hundeutvalget-600'!#REF!</f>
        <v>#REF!</v>
      </c>
      <c r="D111" s="39" t="e">
        <f>'Hundeutvalget-600'!#REF!</f>
        <v>#REF!</v>
      </c>
      <c r="E111" s="26">
        <f>'Hundeutvalget-600'!E14</f>
        <v>-31589.32</v>
      </c>
      <c r="F111" s="39">
        <f>'Hundeutvalget-600'!F14</f>
        <v>0</v>
      </c>
      <c r="G111" s="26">
        <f>'Hundeutvalget-600'!C14</f>
        <v>0</v>
      </c>
      <c r="H111" s="39">
        <f>'Hundeutvalget-600'!D14</f>
        <v>5000</v>
      </c>
      <c r="I111" s="26">
        <f>'Hundeutvalget-600'!G14</f>
        <v>2500</v>
      </c>
      <c r="J111" s="39">
        <f>'Hundeutvalget-600'!H14</f>
        <v>1500</v>
      </c>
      <c r="K111" s="80">
        <f>'Hundeutvalget-600'!K14</f>
        <v>0</v>
      </c>
      <c r="L111" s="75">
        <f>'Hundeutvalget-600'!L14</f>
        <v>0</v>
      </c>
      <c r="M111" s="80">
        <f>'Hundeutvalget-600'!M14</f>
        <v>35000</v>
      </c>
      <c r="N111" s="75">
        <f>'Hundeutvalget-600'!N14</f>
        <v>0</v>
      </c>
      <c r="O111" s="80">
        <f>'Hundeutvalget-600'!O14</f>
        <v>0</v>
      </c>
      <c r="P111" s="75">
        <f>'Hundeutvalget-600'!P14</f>
        <v>0</v>
      </c>
      <c r="Q111" s="80">
        <f>'Hundeutvalget-600'!Q14</f>
        <v>0</v>
      </c>
      <c r="R111" s="75">
        <f>'Hundeutvalget-600'!R14</f>
        <v>0</v>
      </c>
      <c r="S111" s="80">
        <f>'Hundeutvalget-600'!S14</f>
        <v>5000</v>
      </c>
      <c r="T111" s="75">
        <f>'Hundeutvalget-600'!T14</f>
        <v>0</v>
      </c>
      <c r="U111" s="124">
        <f>'Hundeutvalget-600'!U14</f>
        <v>4000</v>
      </c>
      <c r="V111" s="119">
        <f>'Hundeutvalget-600'!V14</f>
        <v>0</v>
      </c>
    </row>
    <row r="112" spans="1:22" x14ac:dyDescent="0.3">
      <c r="A112" s="38">
        <f>'Hundeutvalget-600'!A15</f>
        <v>3610</v>
      </c>
      <c r="B112" s="38" t="str">
        <f>'Hundeutvalget-600'!B15</f>
        <v>Andre inntekter - Tilskudd</v>
      </c>
      <c r="C112" s="26" t="e">
        <f>'Hundeutvalget-600'!#REF!</f>
        <v>#REF!</v>
      </c>
      <c r="D112" s="39" t="e">
        <f>'Hundeutvalget-600'!#REF!</f>
        <v>#REF!</v>
      </c>
      <c r="E112" s="26">
        <f>'Hundeutvalget-600'!E15</f>
        <v>0</v>
      </c>
      <c r="F112" s="39">
        <f>'Hundeutvalget-600'!F15</f>
        <v>11228.8</v>
      </c>
      <c r="G112" s="26">
        <f>'Hundeutvalget-600'!C15</f>
        <v>0</v>
      </c>
      <c r="H112" s="39">
        <f>'Hundeutvalget-600'!D15</f>
        <v>0</v>
      </c>
      <c r="I112" s="26">
        <f>'Hundeutvalget-600'!G15</f>
        <v>0</v>
      </c>
      <c r="J112" s="39">
        <f>'Hundeutvalget-600'!H15</f>
        <v>0</v>
      </c>
      <c r="K112" s="80">
        <f>'Hundeutvalget-600'!K15</f>
        <v>0</v>
      </c>
      <c r="L112" s="75">
        <f>'Hundeutvalget-600'!L15</f>
        <v>0</v>
      </c>
      <c r="M112" s="80">
        <f>'Hundeutvalget-600'!M15</f>
        <v>0</v>
      </c>
      <c r="N112" s="75">
        <f>'Hundeutvalget-600'!N15</f>
        <v>0</v>
      </c>
      <c r="O112" s="80">
        <f>'Hundeutvalget-600'!O15</f>
        <v>0</v>
      </c>
      <c r="P112" s="75">
        <f>'Hundeutvalget-600'!P15</f>
        <v>0</v>
      </c>
      <c r="Q112" s="80">
        <f>'Hundeutvalget-600'!Q15</f>
        <v>0</v>
      </c>
      <c r="R112" s="75">
        <f>'Hundeutvalget-600'!R15</f>
        <v>0</v>
      </c>
      <c r="S112" s="80">
        <f>'Hundeutvalget-600'!S15</f>
        <v>0</v>
      </c>
      <c r="T112" s="75">
        <f>'Hundeutvalget-600'!T15</f>
        <v>0</v>
      </c>
      <c r="U112" s="124">
        <f>'Hundeutvalget-600'!U15</f>
        <v>0</v>
      </c>
      <c r="V112" s="119">
        <f>'Hundeutvalget-600'!V15</f>
        <v>0</v>
      </c>
    </row>
    <row r="113" spans="1:22" x14ac:dyDescent="0.3">
      <c r="A113" s="38">
        <f>'Hundeutvalget-600'!A16</f>
        <v>3611</v>
      </c>
      <c r="B113" s="38" t="str">
        <f>'Hundeutvalget-600'!B16</f>
        <v>Femund vinter</v>
      </c>
      <c r="C113" s="26" t="e">
        <f>'Hundeutvalget-600'!#REF!</f>
        <v>#REF!</v>
      </c>
      <c r="D113" s="39" t="e">
        <f>'Hundeutvalget-600'!#REF!</f>
        <v>#REF!</v>
      </c>
      <c r="E113" s="26">
        <f>'Hundeutvalget-600'!E16</f>
        <v>0</v>
      </c>
      <c r="F113" s="39">
        <f>'Hundeutvalget-600'!F16</f>
        <v>81596.649999999994</v>
      </c>
      <c r="G113" s="26">
        <f>'Hundeutvalget-600'!C16</f>
        <v>0</v>
      </c>
      <c r="H113" s="39">
        <f>'Hundeutvalget-600'!D16</f>
        <v>15000</v>
      </c>
      <c r="I113" s="26">
        <f>'Hundeutvalget-600'!G16</f>
        <v>0</v>
      </c>
      <c r="J113" s="39">
        <f>'Hundeutvalget-600'!H16</f>
        <v>15000</v>
      </c>
      <c r="K113" s="80">
        <f>'Hundeutvalget-600'!K16</f>
        <v>0</v>
      </c>
      <c r="L113" s="75">
        <f>'Hundeutvalget-600'!L16</f>
        <v>30000</v>
      </c>
      <c r="M113" s="80">
        <f>'Hundeutvalget-600'!M16</f>
        <v>0</v>
      </c>
      <c r="N113" s="75">
        <f>'Hundeutvalget-600'!N16</f>
        <v>10500</v>
      </c>
      <c r="O113" s="80">
        <f>'Hundeutvalget-600'!O16</f>
        <v>0</v>
      </c>
      <c r="P113" s="75">
        <f>'Hundeutvalget-600'!P16</f>
        <v>9000</v>
      </c>
      <c r="Q113" s="80">
        <f>'Hundeutvalget-600'!Q16</f>
        <v>0</v>
      </c>
      <c r="R113" s="75">
        <f>'Hundeutvalget-600'!R16</f>
        <v>0</v>
      </c>
      <c r="S113" s="80">
        <f>'Hundeutvalget-600'!S16</f>
        <v>0</v>
      </c>
      <c r="T113" s="75">
        <f>'Hundeutvalget-600'!T16</f>
        <v>0</v>
      </c>
      <c r="U113" s="124">
        <f>'Hundeutvalget-600'!U16</f>
        <v>0</v>
      </c>
      <c r="V113" s="119">
        <f>'Hundeutvalget-600'!V16</f>
        <v>7500</v>
      </c>
    </row>
    <row r="114" spans="1:22" x14ac:dyDescent="0.3">
      <c r="A114" s="38">
        <f>'Hundeutvalget-600'!A17</f>
        <v>4611</v>
      </c>
      <c r="B114" s="38" t="str">
        <f>'Hundeutvalget-600'!B17</f>
        <v>kostnad Femud vinter</v>
      </c>
      <c r="C114" s="26" t="e">
        <f>'Hundeutvalget-600'!#REF!</f>
        <v>#REF!</v>
      </c>
      <c r="D114" s="39" t="e">
        <f>'Hundeutvalget-600'!#REF!</f>
        <v>#REF!</v>
      </c>
      <c r="E114" s="26">
        <f>'Hundeutvalget-600'!E17</f>
        <v>-52400</v>
      </c>
      <c r="F114" s="39">
        <f>'Hundeutvalget-600'!F17</f>
        <v>0</v>
      </c>
      <c r="G114" s="26">
        <f>'Hundeutvalget-600'!C17</f>
        <v>18000</v>
      </c>
      <c r="H114" s="39">
        <f>'Hundeutvalget-600'!D17</f>
        <v>0</v>
      </c>
      <c r="I114" s="26">
        <f>'Hundeutvalget-600'!G17</f>
        <v>15000</v>
      </c>
      <c r="J114" s="39">
        <f>'Hundeutvalget-600'!H17</f>
        <v>0</v>
      </c>
      <c r="K114" s="80">
        <f>'Hundeutvalget-600'!K17</f>
        <v>30000</v>
      </c>
      <c r="L114" s="75">
        <f>'Hundeutvalget-600'!L17</f>
        <v>0</v>
      </c>
      <c r="M114" s="80">
        <f>'Hundeutvalget-600'!M17</f>
        <v>10500</v>
      </c>
      <c r="N114" s="75">
        <f>'Hundeutvalget-600'!N17</f>
        <v>0</v>
      </c>
      <c r="O114" s="80">
        <f>'Hundeutvalget-600'!O17</f>
        <v>8000</v>
      </c>
      <c r="P114" s="75">
        <f>'Hundeutvalget-600'!P17</f>
        <v>0</v>
      </c>
      <c r="Q114" s="80">
        <f>'Hundeutvalget-600'!Q17</f>
        <v>0</v>
      </c>
      <c r="R114" s="75">
        <f>'Hundeutvalget-600'!R17</f>
        <v>0</v>
      </c>
      <c r="S114" s="80">
        <f>'Hundeutvalget-600'!S17</f>
        <v>0</v>
      </c>
      <c r="T114" s="75">
        <f>'Hundeutvalget-600'!T17</f>
        <v>0</v>
      </c>
      <c r="U114" s="124">
        <f>'Hundeutvalget-600'!U17</f>
        <v>7500</v>
      </c>
      <c r="V114" s="119">
        <f>'Hundeutvalget-600'!V17</f>
        <v>0</v>
      </c>
    </row>
    <row r="115" spans="1:22" x14ac:dyDescent="0.3">
      <c r="A115" s="38">
        <f>'Hundeutvalget-600'!A18</f>
        <v>3612</v>
      </c>
      <c r="B115" s="38" t="str">
        <f>'Hundeutvalget-600'!B18</f>
        <v>Femund - Sollerøya</v>
      </c>
      <c r="C115" s="26" t="e">
        <f>'Hundeutvalget-600'!#REF!</f>
        <v>#REF!</v>
      </c>
      <c r="D115" s="39" t="e">
        <f>'Hundeutvalget-600'!#REF!</f>
        <v>#REF!</v>
      </c>
      <c r="E115" s="26">
        <f>'Hundeutvalget-600'!E18</f>
        <v>0</v>
      </c>
      <c r="F115" s="39">
        <f>'Hundeutvalget-600'!F18</f>
        <v>37450</v>
      </c>
      <c r="G115" s="26">
        <f>'Hundeutvalget-600'!C18</f>
        <v>0</v>
      </c>
      <c r="H115" s="39">
        <f>'Hundeutvalget-600'!D18</f>
        <v>46000</v>
      </c>
      <c r="I115" s="26">
        <f>'Hundeutvalget-600'!G18</f>
        <v>0</v>
      </c>
      <c r="J115" s="39">
        <f>'Hundeutvalget-600'!H18</f>
        <v>38000</v>
      </c>
      <c r="K115" s="80">
        <f>'Hundeutvalget-600'!K18</f>
        <v>0</v>
      </c>
      <c r="L115" s="75">
        <f>'Hundeutvalget-600'!L18</f>
        <v>50000</v>
      </c>
      <c r="M115" s="80">
        <f>'Hundeutvalget-600'!M18</f>
        <v>0</v>
      </c>
      <c r="N115" s="75">
        <f>'Hundeutvalget-600'!N18</f>
        <v>55000</v>
      </c>
      <c r="O115" s="80">
        <f>'Hundeutvalget-600'!O18</f>
        <v>0</v>
      </c>
      <c r="P115" s="75">
        <f>'Hundeutvalget-600'!P18</f>
        <v>70000</v>
      </c>
      <c r="Q115" s="80">
        <f>'Hundeutvalget-600'!Q18</f>
        <v>0</v>
      </c>
      <c r="R115" s="75">
        <f>'Hundeutvalget-600'!R18</f>
        <v>70000</v>
      </c>
      <c r="S115" s="80">
        <f>'Hundeutvalget-600'!S18</f>
        <v>0</v>
      </c>
      <c r="T115" s="75">
        <f>'Hundeutvalget-600'!T18</f>
        <v>65000</v>
      </c>
      <c r="U115" s="124">
        <f>'Hundeutvalget-600'!U18</f>
        <v>0</v>
      </c>
      <c r="V115" s="119">
        <f>'Hundeutvalget-600'!V18</f>
        <v>48000</v>
      </c>
    </row>
    <row r="116" spans="1:22" x14ac:dyDescent="0.3">
      <c r="A116" s="38">
        <f>'Hundeutvalget-600'!A19</f>
        <v>4612</v>
      </c>
      <c r="B116" s="38" t="str">
        <f>'Hundeutvalget-600'!B19</f>
        <v>Kostnad Femund Solerøya</v>
      </c>
      <c r="C116" s="26" t="e">
        <f>'Hundeutvalget-600'!#REF!</f>
        <v>#REF!</v>
      </c>
      <c r="D116" s="39" t="e">
        <f>'Hundeutvalget-600'!#REF!</f>
        <v>#REF!</v>
      </c>
      <c r="E116" s="26">
        <f>'Hundeutvalget-600'!E19</f>
        <v>-4375</v>
      </c>
      <c r="F116" s="39">
        <f>'Hundeutvalget-600'!F19</f>
        <v>0</v>
      </c>
      <c r="G116" s="26">
        <f>'Hundeutvalget-600'!C19</f>
        <v>42000</v>
      </c>
      <c r="H116" s="39">
        <f>'Hundeutvalget-600'!D19</f>
        <v>0</v>
      </c>
      <c r="I116" s="26">
        <f>'Hundeutvalget-600'!G19</f>
        <v>35000</v>
      </c>
      <c r="J116" s="39">
        <f>'Hundeutvalget-600'!H19</f>
        <v>0</v>
      </c>
      <c r="K116" s="80">
        <f>'Hundeutvalget-600'!K19</f>
        <v>45000</v>
      </c>
      <c r="L116" s="75">
        <f>'Hundeutvalget-600'!L19</f>
        <v>0</v>
      </c>
      <c r="M116" s="80">
        <f>'Hundeutvalget-600'!M19</f>
        <v>45000</v>
      </c>
      <c r="N116" s="75">
        <f>'Hundeutvalget-600'!N19</f>
        <v>0</v>
      </c>
      <c r="O116" s="80">
        <f>'Hundeutvalget-600'!O19</f>
        <v>65000</v>
      </c>
      <c r="P116" s="75">
        <f>'Hundeutvalget-600'!P19</f>
        <v>0</v>
      </c>
      <c r="Q116" s="80">
        <f>'Hundeutvalget-600'!Q19</f>
        <v>55000</v>
      </c>
      <c r="R116" s="75">
        <f>'Hundeutvalget-600'!R19</f>
        <v>0</v>
      </c>
      <c r="S116" s="80">
        <f>'Hundeutvalget-600'!S19</f>
        <v>60000</v>
      </c>
      <c r="T116" s="75">
        <f>'Hundeutvalget-600'!T19</f>
        <v>0</v>
      </c>
      <c r="U116" s="124">
        <f>'Hundeutvalget-600'!U19</f>
        <v>46000</v>
      </c>
      <c r="V116" s="119">
        <f>'Hundeutvalget-600'!V19</f>
        <v>0</v>
      </c>
    </row>
    <row r="117" spans="1:22" x14ac:dyDescent="0.3">
      <c r="A117" s="38">
        <f>'Hundeutvalget-600'!A20</f>
        <v>3613</v>
      </c>
      <c r="B117" s="38" t="str">
        <f>'Hundeutvalget-600'!B20</f>
        <v>Apportkurs/Blodsporkurs</v>
      </c>
      <c r="C117" s="26" t="e">
        <f>'Hundeutvalget-600'!#REF!</f>
        <v>#REF!</v>
      </c>
      <c r="D117" s="39" t="e">
        <f>'Hundeutvalget-600'!#REF!</f>
        <v>#REF!</v>
      </c>
      <c r="E117" s="26">
        <f>'Hundeutvalget-600'!E20</f>
        <v>0</v>
      </c>
      <c r="F117" s="39">
        <f>'Hundeutvalget-600'!F20</f>
        <v>0</v>
      </c>
      <c r="G117" s="26">
        <f>'Hundeutvalget-600'!C20</f>
        <v>0</v>
      </c>
      <c r="H117" s="39">
        <f>'Hundeutvalget-600'!D20</f>
        <v>30000</v>
      </c>
      <c r="I117" s="26">
        <f>'Hundeutvalget-600'!G20</f>
        <v>0</v>
      </c>
      <c r="J117" s="39">
        <f>'Hundeutvalget-600'!H20</f>
        <v>34000</v>
      </c>
      <c r="K117" s="80">
        <f>'Hundeutvalget-600'!K20</f>
        <v>0</v>
      </c>
      <c r="L117" s="75">
        <f>'Hundeutvalget-600'!L20</f>
        <v>18000</v>
      </c>
      <c r="M117" s="80">
        <f>'Hundeutvalget-600'!M20</f>
        <v>0</v>
      </c>
      <c r="N117" s="75">
        <f>'Hundeutvalget-600'!N20</f>
        <v>20000</v>
      </c>
      <c r="O117" s="80">
        <f>'Hundeutvalget-600'!O20</f>
        <v>0</v>
      </c>
      <c r="P117" s="75">
        <f>'Hundeutvalget-600'!P20</f>
        <v>39000</v>
      </c>
      <c r="Q117" s="80">
        <f>'Hundeutvalget-600'!Q20</f>
        <v>0</v>
      </c>
      <c r="R117" s="75">
        <f>'Hundeutvalget-600'!R20</f>
        <v>38000</v>
      </c>
      <c r="S117" s="80">
        <f>'Hundeutvalget-600'!S20</f>
        <v>0</v>
      </c>
      <c r="T117" s="75">
        <f>'Hundeutvalget-600'!T20</f>
        <v>23000</v>
      </c>
      <c r="U117" s="124">
        <f>'Hundeutvalget-600'!U20</f>
        <v>0</v>
      </c>
      <c r="V117" s="119">
        <f>'Hundeutvalget-600'!V20</f>
        <v>28000</v>
      </c>
    </row>
    <row r="118" spans="1:22" x14ac:dyDescent="0.3">
      <c r="A118" s="38">
        <f>'Hundeutvalget-600'!A21</f>
        <v>4613</v>
      </c>
      <c r="B118" s="38" t="str">
        <f>'Hundeutvalget-600'!B21</f>
        <v>Kostnad Apportkurs/Blodsporkurs</v>
      </c>
      <c r="C118" s="26" t="e">
        <f>'Hundeutvalget-600'!#REF!</f>
        <v>#REF!</v>
      </c>
      <c r="D118" s="39" t="e">
        <f>'Hundeutvalget-600'!#REF!</f>
        <v>#REF!</v>
      </c>
      <c r="E118" s="26">
        <f>'Hundeutvalget-600'!E21</f>
        <v>0</v>
      </c>
      <c r="F118" s="39">
        <f>'Hundeutvalget-600'!F21</f>
        <v>0</v>
      </c>
      <c r="G118" s="26">
        <f>'Hundeutvalget-600'!C21</f>
        <v>20000</v>
      </c>
      <c r="H118" s="39">
        <f>'Hundeutvalget-600'!D21</f>
        <v>0</v>
      </c>
      <c r="I118" s="26">
        <f>'Hundeutvalget-600'!G21</f>
        <v>30000</v>
      </c>
      <c r="J118" s="39">
        <f>'Hundeutvalget-600'!H21</f>
        <v>0</v>
      </c>
      <c r="K118" s="80">
        <f>'Hundeutvalget-600'!K21</f>
        <v>10000</v>
      </c>
      <c r="L118" s="75">
        <f>'Hundeutvalget-600'!L21</f>
        <v>0</v>
      </c>
      <c r="M118" s="80">
        <f>'Hundeutvalget-600'!M21</f>
        <v>15000</v>
      </c>
      <c r="N118" s="75">
        <f>'Hundeutvalget-600'!N21</f>
        <v>0</v>
      </c>
      <c r="O118" s="80">
        <f>'Hundeutvalget-600'!O21</f>
        <v>25000</v>
      </c>
      <c r="P118" s="75">
        <f>'Hundeutvalget-600'!P21</f>
        <v>0</v>
      </c>
      <c r="Q118" s="80">
        <f>'Hundeutvalget-600'!Q21</f>
        <v>16000</v>
      </c>
      <c r="R118" s="75">
        <f>'Hundeutvalget-600'!R21</f>
        <v>0</v>
      </c>
      <c r="S118" s="80">
        <f>'Hundeutvalget-600'!S21</f>
        <v>9500</v>
      </c>
      <c r="T118" s="75">
        <f>'Hundeutvalget-600'!T21</f>
        <v>0</v>
      </c>
      <c r="U118" s="124">
        <f>'Hundeutvalget-600'!U21</f>
        <v>16000</v>
      </c>
      <c r="V118" s="119">
        <f>'Hundeutvalget-600'!V21</f>
        <v>0</v>
      </c>
    </row>
    <row r="119" spans="1:22" x14ac:dyDescent="0.3">
      <c r="A119" s="38">
        <f>'Hundeutvalget-600'!A22</f>
        <v>4614</v>
      </c>
      <c r="B119" s="38" t="str">
        <f>'Hundeutvalget-600'!B22</f>
        <v>Instruktørkurs ekstern</v>
      </c>
      <c r="C119" s="26" t="e">
        <f>'Hundeutvalget-600'!#REF!</f>
        <v>#REF!</v>
      </c>
      <c r="D119" s="39" t="e">
        <f>'Hundeutvalget-600'!#REF!</f>
        <v>#REF!</v>
      </c>
      <c r="E119" s="26">
        <f>'Hundeutvalget-600'!E22</f>
        <v>-10999.2</v>
      </c>
      <c r="F119" s="39">
        <f>'Hundeutvalget-600'!F22</f>
        <v>0</v>
      </c>
      <c r="G119" s="26">
        <f>'Hundeutvalget-600'!C22</f>
        <v>30000</v>
      </c>
      <c r="H119" s="39">
        <f>'Hundeutvalget-600'!D22</f>
        <v>0</v>
      </c>
      <c r="I119" s="26">
        <f>'Hundeutvalget-600'!G22</f>
        <v>7000</v>
      </c>
      <c r="J119" s="39">
        <f>'Hundeutvalget-600'!H22</f>
        <v>0</v>
      </c>
      <c r="K119" s="80">
        <f>'Hundeutvalget-600'!K22</f>
        <v>12000</v>
      </c>
      <c r="L119" s="75">
        <f>'Hundeutvalget-600'!L22</f>
        <v>0</v>
      </c>
      <c r="M119" s="80">
        <f>'Hundeutvalget-600'!M22</f>
        <v>15000</v>
      </c>
      <c r="N119" s="75">
        <f>'Hundeutvalget-600'!N22</f>
        <v>0</v>
      </c>
      <c r="O119" s="80">
        <f>'Hundeutvalget-600'!O22</f>
        <v>15000</v>
      </c>
      <c r="P119" s="75">
        <f>'Hundeutvalget-600'!P22</f>
        <v>0</v>
      </c>
      <c r="Q119" s="80">
        <f>'Hundeutvalget-600'!Q22</f>
        <v>15000</v>
      </c>
      <c r="R119" s="75">
        <f>'Hundeutvalget-600'!R22</f>
        <v>0</v>
      </c>
      <c r="S119" s="80">
        <f>'Hundeutvalget-600'!S22</f>
        <v>15000</v>
      </c>
      <c r="T119" s="75">
        <f>'Hundeutvalget-600'!T22</f>
        <v>0</v>
      </c>
      <c r="U119" s="124">
        <f>'Hundeutvalget-600'!U22</f>
        <v>15000</v>
      </c>
      <c r="V119" s="119">
        <f>'Hundeutvalget-600'!V22</f>
        <v>0</v>
      </c>
    </row>
    <row r="120" spans="1:22" x14ac:dyDescent="0.3">
      <c r="A120" s="38">
        <v>3615</v>
      </c>
      <c r="B120" s="38" t="s">
        <v>80</v>
      </c>
      <c r="C120" s="26"/>
      <c r="D120" s="39"/>
      <c r="E120" s="26"/>
      <c r="F120" s="39"/>
      <c r="G120" s="26"/>
      <c r="H120" s="39"/>
      <c r="I120" s="26"/>
      <c r="J120" s="39"/>
      <c r="K120" s="80"/>
      <c r="L120" s="75"/>
      <c r="M120" s="80">
        <f>'Hundeutvalget-600'!M23</f>
        <v>0</v>
      </c>
      <c r="N120" s="75">
        <f>'Hundeutvalget-600'!N23</f>
        <v>0</v>
      </c>
      <c r="O120" s="80">
        <f>'Hundeutvalget-600'!O23</f>
        <v>0</v>
      </c>
      <c r="P120" s="75">
        <f>'Hundeutvalget-600'!P23</f>
        <v>0</v>
      </c>
      <c r="Q120" s="80">
        <f>'Hundeutvalget-600'!Q23</f>
        <v>0</v>
      </c>
      <c r="R120" s="75">
        <f>'Hundeutvalget-600'!R23</f>
        <v>0</v>
      </c>
      <c r="S120" s="80">
        <f>'Hundeutvalget-600'!S23</f>
        <v>0</v>
      </c>
      <c r="T120" s="75">
        <f>'Hundeutvalget-600'!T23</f>
        <v>0</v>
      </c>
      <c r="U120" s="124">
        <f>'Hundeutvalget-600'!U23</f>
        <v>0</v>
      </c>
      <c r="V120" s="119">
        <f>'Hundeutvalget-600'!V23</f>
        <v>0</v>
      </c>
    </row>
    <row r="121" spans="1:22" x14ac:dyDescent="0.3">
      <c r="A121" s="38">
        <f>'Hundeutvalget-600'!A24</f>
        <v>4615</v>
      </c>
      <c r="B121" s="38" t="str">
        <f>'Hundeutvalget-600'!B24</f>
        <v>kostnad klubbmesterskap</v>
      </c>
      <c r="C121" s="26" t="e">
        <f>'Hundeutvalget-600'!#REF!</f>
        <v>#REF!</v>
      </c>
      <c r="D121" s="39" t="e">
        <f>'Hundeutvalget-600'!#REF!</f>
        <v>#REF!</v>
      </c>
      <c r="E121" s="26">
        <f>'Hundeutvalget-600'!E24</f>
        <v>0</v>
      </c>
      <c r="F121" s="39">
        <f>'Hundeutvalget-600'!F24</f>
        <v>0</v>
      </c>
      <c r="G121" s="26">
        <f>'Hundeutvalget-600'!C24</f>
        <v>0</v>
      </c>
      <c r="H121" s="39">
        <f>'Hundeutvalget-600'!D24</f>
        <v>0</v>
      </c>
      <c r="I121" s="26">
        <f>'Hundeutvalget-600'!G24</f>
        <v>7000</v>
      </c>
      <c r="J121" s="39">
        <f>'Hundeutvalget-600'!H24</f>
        <v>8000</v>
      </c>
      <c r="K121" s="80">
        <f>'Hundeutvalget-600'!K24</f>
        <v>0</v>
      </c>
      <c r="L121" s="75"/>
      <c r="M121" s="80">
        <f>'Hundeutvalget-600'!M24</f>
        <v>0</v>
      </c>
      <c r="N121" s="75">
        <f>'Hundeutvalget-600'!N24</f>
        <v>0</v>
      </c>
      <c r="O121" s="80">
        <f>'Hundeutvalget-600'!O24</f>
        <v>0</v>
      </c>
      <c r="P121" s="75">
        <f>'Hundeutvalget-600'!P24</f>
        <v>0</v>
      </c>
      <c r="Q121" s="80">
        <f>'Hundeutvalget-600'!Q24</f>
        <v>0</v>
      </c>
      <c r="R121" s="75">
        <f>'Hundeutvalget-600'!R24</f>
        <v>0</v>
      </c>
      <c r="S121" s="80">
        <f>'Hundeutvalget-600'!S24</f>
        <v>0</v>
      </c>
      <c r="T121" s="75">
        <f>'Hundeutvalget-600'!T24</f>
        <v>0</v>
      </c>
      <c r="U121" s="124">
        <f>'Hundeutvalget-600'!U24</f>
        <v>0</v>
      </c>
      <c r="V121" s="119">
        <f>'Hundeutvalget-600'!V24</f>
        <v>0</v>
      </c>
    </row>
    <row r="122" spans="1:22" x14ac:dyDescent="0.3">
      <c r="A122" s="38">
        <f>'Hundeutvalget-600'!A25</f>
        <v>4616</v>
      </c>
      <c r="B122" s="38" t="str">
        <f>'Hundeutvalget-600'!B25</f>
        <v>Natur og Miljø</v>
      </c>
      <c r="C122" s="26" t="e">
        <f>'Hundeutvalget-600'!#REF!</f>
        <v>#REF!</v>
      </c>
      <c r="D122" s="39" t="e">
        <f>'Hundeutvalget-600'!#REF!</f>
        <v>#REF!</v>
      </c>
      <c r="E122" s="26">
        <f>'Hundeutvalget-600'!E25</f>
        <v>0</v>
      </c>
      <c r="F122" s="39">
        <f>'Hundeutvalget-600'!F25</f>
        <v>0</v>
      </c>
      <c r="G122" s="26">
        <f>'Hundeutvalget-600'!C25</f>
        <v>0</v>
      </c>
      <c r="H122" s="39">
        <f>'Hundeutvalget-600'!D25</f>
        <v>15000</v>
      </c>
      <c r="I122" s="26">
        <f>'Hundeutvalget-600'!G25</f>
        <v>0</v>
      </c>
      <c r="J122" s="39">
        <f>'Hundeutvalget-600'!H25</f>
        <v>15000</v>
      </c>
      <c r="K122" s="80">
        <f>'Hundeutvalget-600'!K25</f>
        <v>0</v>
      </c>
      <c r="L122" s="75">
        <f>'Hundeutvalget-600'!L25</f>
        <v>15000</v>
      </c>
      <c r="M122" s="80">
        <f>'Hundeutvalget-600'!M25</f>
        <v>0</v>
      </c>
      <c r="N122" s="75">
        <f>'Hundeutvalget-600'!N25</f>
        <v>10000</v>
      </c>
      <c r="O122" s="80">
        <f>'Hundeutvalget-600'!O25</f>
        <v>0</v>
      </c>
      <c r="P122" s="75">
        <f>'Hundeutvalget-600'!P25</f>
        <v>25000</v>
      </c>
      <c r="Q122" s="80">
        <f>'Hundeutvalget-600'!Q25</f>
        <v>0</v>
      </c>
      <c r="R122" s="75">
        <f>'Hundeutvalget-600'!R25</f>
        <v>12000</v>
      </c>
      <c r="S122" s="80">
        <f>'Hundeutvalget-600'!S25</f>
        <v>0</v>
      </c>
      <c r="T122" s="75">
        <f>'Hundeutvalget-600'!T25</f>
        <v>8500</v>
      </c>
      <c r="U122" s="124">
        <f>'Hundeutvalget-600'!U25</f>
        <v>0</v>
      </c>
      <c r="V122" s="119">
        <f>'Hundeutvalget-600'!V25</f>
        <v>8000</v>
      </c>
    </row>
    <row r="123" spans="1:22" ht="15" thickBot="1" x14ac:dyDescent="0.35">
      <c r="A123" s="38">
        <f>'Hundeutvalget-600'!A26</f>
        <v>4617</v>
      </c>
      <c r="B123" s="38" t="str">
        <f>'Hundeutvalget-600'!B26</f>
        <v>Treningsterreng Marikollen</v>
      </c>
      <c r="C123" s="30" t="e">
        <f>'Hundeutvalget-600'!#REF!</f>
        <v>#REF!</v>
      </c>
      <c r="D123" s="41" t="e">
        <f>'Hundeutvalget-600'!#REF!</f>
        <v>#REF!</v>
      </c>
      <c r="E123" s="30">
        <f>'Hundeutvalget-600'!E26</f>
        <v>0</v>
      </c>
      <c r="F123" s="41">
        <f>'Hundeutvalget-600'!F26</f>
        <v>0</v>
      </c>
      <c r="G123" s="30">
        <f>'Hundeutvalget-600'!C26</f>
        <v>0</v>
      </c>
      <c r="H123" s="41">
        <f>'Hundeutvalget-600'!D26</f>
        <v>0</v>
      </c>
      <c r="I123" s="30">
        <f>'Hundeutvalget-600'!G26</f>
        <v>0</v>
      </c>
      <c r="J123" s="41">
        <f>'Hundeutvalget-600'!H26</f>
        <v>0</v>
      </c>
      <c r="K123" s="80">
        <f>'Hundeutvalget-600'!K26</f>
        <v>0</v>
      </c>
      <c r="L123" s="75">
        <f>'Hundeutvalget-600'!L26</f>
        <v>0</v>
      </c>
      <c r="M123" s="80">
        <f>'Hundeutvalget-600'!M26</f>
        <v>0</v>
      </c>
      <c r="N123" s="75">
        <f>'Hundeutvalget-600'!N26</f>
        <v>0</v>
      </c>
      <c r="O123" s="80">
        <f>'Hundeutvalget-600'!O26</f>
        <v>0</v>
      </c>
      <c r="P123" s="75">
        <f>'Hundeutvalget-600'!P26</f>
        <v>0</v>
      </c>
      <c r="Q123" s="80">
        <f>'Hundeutvalget-600'!Q26</f>
        <v>0</v>
      </c>
      <c r="R123" s="75">
        <f>'Hundeutvalget-600'!R26</f>
        <v>0</v>
      </c>
      <c r="S123" s="80">
        <f>'Hundeutvalget-600'!S26</f>
        <v>0</v>
      </c>
      <c r="T123" s="75">
        <f>'Hundeutvalget-600'!T26</f>
        <v>0</v>
      </c>
      <c r="U123" s="124">
        <f>'Hundeutvalget-600'!U26</f>
        <v>0</v>
      </c>
      <c r="V123" s="119">
        <f>'Hundeutvalget-600'!V26</f>
        <v>0</v>
      </c>
    </row>
    <row r="124" spans="1:22" ht="15" thickBot="1" x14ac:dyDescent="0.35">
      <c r="C124" s="11" t="e">
        <f t="shared" ref="C124:N124" si="24">SUM(C100:C123)</f>
        <v>#REF!</v>
      </c>
      <c r="D124" s="11" t="e">
        <f t="shared" si="24"/>
        <v>#REF!</v>
      </c>
      <c r="E124" s="11">
        <f t="shared" si="24"/>
        <v>-150381.02000000002</v>
      </c>
      <c r="F124" s="11">
        <f t="shared" si="24"/>
        <v>133733.81</v>
      </c>
      <c r="G124" s="11">
        <f t="shared" si="24"/>
        <v>138000</v>
      </c>
      <c r="H124" s="11">
        <f t="shared" si="24"/>
        <v>148000</v>
      </c>
      <c r="I124" s="11">
        <f t="shared" si="24"/>
        <v>128500</v>
      </c>
      <c r="J124" s="11">
        <f t="shared" si="24"/>
        <v>128500</v>
      </c>
      <c r="K124" s="76">
        <f t="shared" si="24"/>
        <v>132000</v>
      </c>
      <c r="L124" s="76">
        <f t="shared" si="24"/>
        <v>151000</v>
      </c>
      <c r="M124" s="76">
        <f t="shared" si="24"/>
        <v>152000</v>
      </c>
      <c r="N124" s="76">
        <f t="shared" si="24"/>
        <v>129500</v>
      </c>
      <c r="O124" s="76">
        <f t="shared" ref="O124:P124" si="25">SUM(O100:O123)</f>
        <v>154000</v>
      </c>
      <c r="P124" s="76">
        <f t="shared" si="25"/>
        <v>177000</v>
      </c>
      <c r="Q124" s="76">
        <f t="shared" ref="Q124:R124" si="26">SUM(Q100:Q123)</f>
        <v>136500</v>
      </c>
      <c r="R124" s="76">
        <f t="shared" si="26"/>
        <v>157000</v>
      </c>
      <c r="S124" s="76">
        <f t="shared" ref="S124:T124" si="27">SUM(S100:S123)</f>
        <v>139000</v>
      </c>
      <c r="T124" s="76">
        <f t="shared" si="27"/>
        <v>139000</v>
      </c>
      <c r="U124" s="120">
        <f t="shared" ref="U124:V124" si="28">SUM(U100:U123)</f>
        <v>132500</v>
      </c>
      <c r="V124" s="120">
        <f t="shared" si="28"/>
        <v>133000</v>
      </c>
    </row>
    <row r="125" spans="1:22" ht="15.6" thickTop="1" thickBot="1" x14ac:dyDescent="0.35">
      <c r="C125" s="11"/>
      <c r="D125" s="11"/>
      <c r="E125" s="11"/>
      <c r="F125" s="11"/>
      <c r="G125" s="11"/>
      <c r="H125" s="11"/>
      <c r="I125" s="11"/>
      <c r="J125" s="11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</row>
    <row r="126" spans="1:22" x14ac:dyDescent="0.3">
      <c r="A126" s="6" t="s">
        <v>85</v>
      </c>
      <c r="B126" s="27"/>
      <c r="C126" s="181" t="s">
        <v>93</v>
      </c>
      <c r="D126" s="182"/>
      <c r="E126" s="181" t="s">
        <v>94</v>
      </c>
      <c r="F126" s="185"/>
      <c r="G126" s="181" t="s">
        <v>1</v>
      </c>
      <c r="H126" s="182"/>
      <c r="I126" s="181" t="s">
        <v>3</v>
      </c>
      <c r="J126" s="182"/>
      <c r="K126" s="179" t="s">
        <v>5</v>
      </c>
      <c r="L126" s="180"/>
      <c r="M126" s="179" t="s">
        <v>6</v>
      </c>
      <c r="N126" s="180"/>
      <c r="O126" s="179" t="s">
        <v>7</v>
      </c>
      <c r="P126" s="180"/>
      <c r="Q126" s="179" t="s">
        <v>8</v>
      </c>
      <c r="R126" s="180"/>
      <c r="S126" s="179" t="s">
        <v>9</v>
      </c>
      <c r="T126" s="180"/>
      <c r="U126" s="177" t="s">
        <v>119</v>
      </c>
      <c r="V126" s="178"/>
    </row>
    <row r="127" spans="1:22" x14ac:dyDescent="0.3">
      <c r="A127" s="7"/>
      <c r="B127" s="28"/>
      <c r="C127" s="24" t="s">
        <v>10</v>
      </c>
      <c r="D127" s="25" t="s">
        <v>11</v>
      </c>
      <c r="E127" s="24" t="s">
        <v>10</v>
      </c>
      <c r="F127" s="60" t="s">
        <v>11</v>
      </c>
      <c r="G127" s="24" t="s">
        <v>10</v>
      </c>
      <c r="H127" s="25" t="s">
        <v>11</v>
      </c>
      <c r="I127" s="24" t="s">
        <v>10</v>
      </c>
      <c r="J127" s="25" t="s">
        <v>11</v>
      </c>
      <c r="K127" s="79" t="s">
        <v>10</v>
      </c>
      <c r="L127" s="78" t="s">
        <v>11</v>
      </c>
      <c r="M127" s="79" t="s">
        <v>10</v>
      </c>
      <c r="N127" s="78" t="s">
        <v>11</v>
      </c>
      <c r="O127" s="79" t="s">
        <v>10</v>
      </c>
      <c r="P127" s="78" t="s">
        <v>11</v>
      </c>
      <c r="Q127" s="79" t="s">
        <v>10</v>
      </c>
      <c r="R127" s="78" t="s">
        <v>11</v>
      </c>
      <c r="S127" s="79" t="s">
        <v>10</v>
      </c>
      <c r="T127" s="78" t="s">
        <v>11</v>
      </c>
      <c r="U127" s="123" t="s">
        <v>10</v>
      </c>
      <c r="V127" s="122" t="s">
        <v>11</v>
      </c>
    </row>
    <row r="128" spans="1:22" x14ac:dyDescent="0.3">
      <c r="A128" s="38">
        <f>'Rifleutvalget-500'!A49</f>
        <v>0</v>
      </c>
      <c r="B128" s="5" t="s">
        <v>86</v>
      </c>
      <c r="C128" s="38" t="e">
        <f>'Rifleutvalget-500'!#REF!</f>
        <v>#REF!</v>
      </c>
      <c r="D128" s="39" t="e">
        <f>'Rifleutvalget-500'!#REF!</f>
        <v>#REF!</v>
      </c>
      <c r="E128" s="38">
        <f>'Rifleutvalget-500'!E49</f>
        <v>0</v>
      </c>
      <c r="F128" s="54">
        <f>'Rifleutvalget-500'!F49</f>
        <v>0</v>
      </c>
      <c r="G128" s="38">
        <f>'Rifleutvalget-500'!C49</f>
        <v>0</v>
      </c>
      <c r="H128" s="39">
        <f>'Rifleutvalget-500'!D49</f>
        <v>0</v>
      </c>
      <c r="I128" s="38">
        <f>'Rifleutvalget-500'!G49</f>
        <v>0</v>
      </c>
      <c r="J128" s="39">
        <f>'Rifleutvalget-500'!H49</f>
        <v>0</v>
      </c>
      <c r="K128" s="80">
        <f>'Rifleutvalget-500'!K49</f>
        <v>0</v>
      </c>
      <c r="L128" s="75">
        <f>'Rifleutvalget-500'!L49</f>
        <v>0</v>
      </c>
      <c r="M128" s="80">
        <f>Jentene!L3</f>
        <v>0</v>
      </c>
      <c r="N128" s="80">
        <f>Jentene!M3</f>
        <v>0</v>
      </c>
      <c r="O128" s="80">
        <f>Jentene!N3</f>
        <v>5000</v>
      </c>
      <c r="P128" s="80" t="str">
        <f>Jentene!O3</f>
        <v xml:space="preserve"> kr -   </v>
      </c>
      <c r="Q128" s="80">
        <f>Jentene!P3</f>
        <v>0</v>
      </c>
      <c r="R128" s="80">
        <f>Jentene!Q3</f>
        <v>0</v>
      </c>
      <c r="S128" s="80">
        <f>Jentene!R3</f>
        <v>0</v>
      </c>
      <c r="T128" s="80">
        <f>Jentene!S3</f>
        <v>0</v>
      </c>
      <c r="U128" s="124">
        <f>Jentene!T3</f>
        <v>0</v>
      </c>
      <c r="V128" s="124">
        <f>Jentene!U3</f>
        <v>0</v>
      </c>
    </row>
    <row r="129" spans="1:22" x14ac:dyDescent="0.3">
      <c r="A129" s="38">
        <f>'Rifleutvalget-500'!A50</f>
        <v>0</v>
      </c>
      <c r="B129" s="5" t="s">
        <v>87</v>
      </c>
      <c r="C129" s="38" t="e">
        <f>'Rifleutvalget-500'!#REF!</f>
        <v>#REF!</v>
      </c>
      <c r="D129" s="39" t="e">
        <f>'Rifleutvalget-500'!#REF!</f>
        <v>#REF!</v>
      </c>
      <c r="E129" s="38">
        <f>'Rifleutvalget-500'!E50</f>
        <v>0</v>
      </c>
      <c r="F129" s="54">
        <f>'Rifleutvalget-500'!F50</f>
        <v>0</v>
      </c>
      <c r="G129" s="38">
        <f>'Rifleutvalget-500'!C50</f>
        <v>0</v>
      </c>
      <c r="H129" s="39">
        <f>'Rifleutvalget-500'!D50</f>
        <v>0</v>
      </c>
      <c r="I129" s="38">
        <f>'Rifleutvalget-500'!G50</f>
        <v>0</v>
      </c>
      <c r="J129" s="39">
        <f>'Rifleutvalget-500'!H50</f>
        <v>0</v>
      </c>
      <c r="K129" s="80">
        <f>'Rifleutvalget-500'!K50</f>
        <v>0</v>
      </c>
      <c r="L129" s="75">
        <f>'Rifleutvalget-500'!L50</f>
        <v>0</v>
      </c>
      <c r="M129" s="80">
        <f>Jentene!L4</f>
        <v>0</v>
      </c>
      <c r="N129" s="80">
        <f>Jentene!M4</f>
        <v>0</v>
      </c>
      <c r="O129" s="80">
        <f>Jentene!N4</f>
        <v>500</v>
      </c>
      <c r="P129" s="80" t="str">
        <f>Jentene!O4</f>
        <v xml:space="preserve"> kr -   </v>
      </c>
      <c r="Q129" s="80">
        <f>Jentene!P4</f>
        <v>0</v>
      </c>
      <c r="R129" s="80">
        <f>Jentene!Q4</f>
        <v>0</v>
      </c>
      <c r="S129" s="80">
        <f>Jentene!R4</f>
        <v>500</v>
      </c>
      <c r="T129" s="80">
        <f>Jentene!S4</f>
        <v>0</v>
      </c>
      <c r="U129" s="124">
        <f>Jentene!T4</f>
        <v>1000</v>
      </c>
      <c r="V129" s="124">
        <f>Jentene!U4</f>
        <v>0</v>
      </c>
    </row>
    <row r="130" spans="1:22" x14ac:dyDescent="0.3">
      <c r="A130" s="38">
        <f>'Rifleutvalget-500'!A51</f>
        <v>0</v>
      </c>
      <c r="B130" s="5"/>
      <c r="C130" s="38" t="e">
        <f>'Rifleutvalget-500'!#REF!</f>
        <v>#REF!</v>
      </c>
      <c r="D130" s="39" t="e">
        <f>'Rifleutvalget-500'!#REF!</f>
        <v>#REF!</v>
      </c>
      <c r="E130" s="38">
        <f>'Rifleutvalget-500'!E51</f>
        <v>0</v>
      </c>
      <c r="F130" s="54">
        <f>'Rifleutvalget-500'!F51</f>
        <v>0</v>
      </c>
      <c r="G130" s="38">
        <f>'Rifleutvalget-500'!C51</f>
        <v>0</v>
      </c>
      <c r="H130" s="39">
        <f>'Rifleutvalget-500'!D51</f>
        <v>0</v>
      </c>
      <c r="I130" s="38">
        <f>'Rifleutvalget-500'!G51</f>
        <v>0</v>
      </c>
      <c r="J130" s="39">
        <f>'Rifleutvalget-500'!H51</f>
        <v>0</v>
      </c>
      <c r="K130" s="80">
        <f>'Rifleutvalget-500'!K51</f>
        <v>0</v>
      </c>
      <c r="L130" s="75">
        <f>'Rifleutvalget-500'!L51</f>
        <v>0</v>
      </c>
      <c r="M130" s="80">
        <f>Jentene!L5</f>
        <v>0</v>
      </c>
      <c r="N130" s="80">
        <f>Jentene!M5</f>
        <v>0</v>
      </c>
      <c r="O130" s="80">
        <f>Jentene!N5</f>
        <v>0</v>
      </c>
      <c r="P130" s="80" t="str">
        <f>Jentene!O5</f>
        <v xml:space="preserve"> kr -   </v>
      </c>
      <c r="Q130" s="80">
        <f>Jentene!P5</f>
        <v>0</v>
      </c>
      <c r="R130" s="80">
        <f>Jentene!Q5</f>
        <v>0</v>
      </c>
      <c r="S130" s="80">
        <f>Jentene!R5</f>
        <v>0</v>
      </c>
      <c r="T130" s="80">
        <f>Jentene!S5</f>
        <v>0</v>
      </c>
      <c r="U130" s="124">
        <f>Jentene!T5</f>
        <v>0</v>
      </c>
      <c r="V130" s="124">
        <f>Jentene!U5</f>
        <v>0</v>
      </c>
    </row>
    <row r="131" spans="1:22" x14ac:dyDescent="0.3">
      <c r="A131" s="38">
        <f>'Rifleutvalget-500'!A52</f>
        <v>0</v>
      </c>
      <c r="B131" s="5"/>
      <c r="C131" s="38" t="e">
        <f>'Rifleutvalget-500'!#REF!</f>
        <v>#REF!</v>
      </c>
      <c r="D131" s="39" t="e">
        <f>'Rifleutvalget-500'!#REF!</f>
        <v>#REF!</v>
      </c>
      <c r="E131" s="38">
        <f>'Rifleutvalget-500'!E52</f>
        <v>0</v>
      </c>
      <c r="F131" s="54">
        <f>'Rifleutvalget-500'!F52</f>
        <v>0</v>
      </c>
      <c r="G131" s="38">
        <f>'Rifleutvalget-500'!C52</f>
        <v>0</v>
      </c>
      <c r="H131" s="39">
        <f>'Rifleutvalget-500'!D52</f>
        <v>0</v>
      </c>
      <c r="I131" s="38">
        <f>'Rifleutvalget-500'!G52</f>
        <v>0</v>
      </c>
      <c r="J131" s="39">
        <f>'Rifleutvalget-500'!H52</f>
        <v>0</v>
      </c>
      <c r="K131" s="80">
        <f>'Rifleutvalget-500'!K52</f>
        <v>0</v>
      </c>
      <c r="L131" s="75">
        <f>'Rifleutvalget-500'!L52</f>
        <v>0</v>
      </c>
      <c r="M131" s="80">
        <f>Jentene!L6</f>
        <v>0</v>
      </c>
      <c r="N131" s="80">
        <f>Jentene!M6</f>
        <v>0</v>
      </c>
      <c r="O131" s="80" t="str">
        <f>Jentene!N6</f>
        <v xml:space="preserve"> kr -   </v>
      </c>
      <c r="P131" s="80" t="str">
        <f>Jentene!O6</f>
        <v xml:space="preserve"> kr -   </v>
      </c>
      <c r="Q131" s="80">
        <f>Jentene!P6</f>
        <v>0</v>
      </c>
      <c r="R131" s="80">
        <f>Jentene!Q6</f>
        <v>0</v>
      </c>
      <c r="S131" s="80">
        <f>Jentene!R6</f>
        <v>0</v>
      </c>
      <c r="T131" s="80">
        <f>Jentene!S6</f>
        <v>0</v>
      </c>
      <c r="U131" s="124">
        <f>Jentene!T6</f>
        <v>0</v>
      </c>
      <c r="V131" s="124">
        <f>Jentene!U6</f>
        <v>0</v>
      </c>
    </row>
    <row r="132" spans="1:22" x14ac:dyDescent="0.3">
      <c r="A132" s="38">
        <f>'Rifleutvalget-500'!A53</f>
        <v>0</v>
      </c>
      <c r="B132" s="5" t="s">
        <v>114</v>
      </c>
      <c r="C132" s="38" t="e">
        <f>'Rifleutvalget-500'!#REF!</f>
        <v>#REF!</v>
      </c>
      <c r="D132" s="39" t="e">
        <f>'Rifleutvalget-500'!#REF!</f>
        <v>#REF!</v>
      </c>
      <c r="E132" s="38">
        <f>'Rifleutvalget-500'!E53</f>
        <v>0</v>
      </c>
      <c r="F132" s="54">
        <f>'Rifleutvalget-500'!F53</f>
        <v>0</v>
      </c>
      <c r="G132" s="38">
        <f>'Rifleutvalget-500'!C53</f>
        <v>0</v>
      </c>
      <c r="H132" s="39">
        <f>'Rifleutvalget-500'!D53</f>
        <v>0</v>
      </c>
      <c r="I132" s="38">
        <f>'Rifleutvalget-500'!G53</f>
        <v>0</v>
      </c>
      <c r="J132" s="39">
        <f>'Rifleutvalget-500'!H53</f>
        <v>0</v>
      </c>
      <c r="K132" s="80">
        <f>'Rifleutvalget-500'!K53</f>
        <v>0</v>
      </c>
      <c r="L132" s="75">
        <f>'Rifleutvalget-500'!L53</f>
        <v>0</v>
      </c>
      <c r="M132" s="80">
        <f>Jentene!L7</f>
        <v>5000</v>
      </c>
      <c r="N132" s="80">
        <f>Jentene!M7</f>
        <v>0</v>
      </c>
      <c r="O132" s="80">
        <f>Jentene!N7</f>
        <v>7000</v>
      </c>
      <c r="P132" s="80" t="str">
        <f>Jentene!O7</f>
        <v xml:space="preserve"> kr -   </v>
      </c>
      <c r="Q132" s="80">
        <f>Jentene!P7</f>
        <v>15000</v>
      </c>
      <c r="R132" s="80">
        <f>Jentene!Q7</f>
        <v>0</v>
      </c>
      <c r="S132" s="80">
        <f>Jentene!R7</f>
        <v>5000</v>
      </c>
      <c r="T132" s="80">
        <f>Jentene!S7</f>
        <v>0</v>
      </c>
      <c r="U132" s="124">
        <v>5000</v>
      </c>
      <c r="V132" s="124">
        <f>Jentene!U7</f>
        <v>0</v>
      </c>
    </row>
    <row r="133" spans="1:22" x14ac:dyDescent="0.3">
      <c r="A133" s="38">
        <f>'Rifleutvalget-500'!A54</f>
        <v>0</v>
      </c>
      <c r="B133" s="4" t="s">
        <v>115</v>
      </c>
      <c r="C133" s="38" t="e">
        <f>'Rifleutvalget-500'!#REF!</f>
        <v>#REF!</v>
      </c>
      <c r="D133" s="39" t="e">
        <f>'Rifleutvalget-500'!#REF!</f>
        <v>#REF!</v>
      </c>
      <c r="E133" s="38">
        <f>'Rifleutvalget-500'!E54</f>
        <v>0</v>
      </c>
      <c r="F133" s="54">
        <f>'Rifleutvalget-500'!F54</f>
        <v>0</v>
      </c>
      <c r="G133" s="38">
        <f>'Rifleutvalget-500'!C54</f>
        <v>0</v>
      </c>
      <c r="H133" s="39">
        <f>'Rifleutvalget-500'!D54</f>
        <v>0</v>
      </c>
      <c r="I133" s="38">
        <f>'Rifleutvalget-500'!G54</f>
        <v>0</v>
      </c>
      <c r="J133" s="39">
        <f>'Rifleutvalget-500'!H54</f>
        <v>0</v>
      </c>
      <c r="K133" s="80">
        <f>'Rifleutvalget-500'!K54</f>
        <v>0</v>
      </c>
      <c r="L133" s="75">
        <f>'Rifleutvalget-500'!L54</f>
        <v>0</v>
      </c>
      <c r="M133" s="80">
        <f>Jentene!L8</f>
        <v>0</v>
      </c>
      <c r="N133" s="80">
        <f>Jentene!M8</f>
        <v>12000</v>
      </c>
      <c r="O133" s="80">
        <f>Jentene!N8</f>
        <v>7000</v>
      </c>
      <c r="P133" s="80">
        <f>Jentene!O8</f>
        <v>10000</v>
      </c>
      <c r="Q133" s="80">
        <f>Jentene!P8</f>
        <v>0</v>
      </c>
      <c r="R133" s="80">
        <f>Jentene!Q8</f>
        <v>0</v>
      </c>
      <c r="S133" s="80">
        <f>Jentene!R8</f>
        <v>6000</v>
      </c>
      <c r="T133" s="80">
        <f>Jentene!S8</f>
        <v>0</v>
      </c>
      <c r="U133" s="124">
        <f>Jentene!T8</f>
        <v>6000</v>
      </c>
      <c r="V133" s="124">
        <f>Jentene!U8</f>
        <v>0</v>
      </c>
    </row>
    <row r="134" spans="1:22" x14ac:dyDescent="0.3">
      <c r="A134" s="38">
        <f>'Rifleutvalget-500'!A55</f>
        <v>0</v>
      </c>
      <c r="B134" s="5" t="s">
        <v>116</v>
      </c>
      <c r="C134" s="38" t="e">
        <f>'Rifleutvalget-500'!#REF!</f>
        <v>#REF!</v>
      </c>
      <c r="D134" s="39" t="e">
        <f>'Rifleutvalget-500'!#REF!</f>
        <v>#REF!</v>
      </c>
      <c r="E134" s="38">
        <f>'Rifleutvalget-500'!E55</f>
        <v>0</v>
      </c>
      <c r="F134" s="54">
        <f>'Rifleutvalget-500'!F55</f>
        <v>0</v>
      </c>
      <c r="G134" s="38">
        <f>'Rifleutvalget-500'!C55</f>
        <v>0</v>
      </c>
      <c r="H134" s="39">
        <f>'Rifleutvalget-500'!D55</f>
        <v>0</v>
      </c>
      <c r="I134" s="38">
        <f>'Rifleutvalget-500'!G55</f>
        <v>0</v>
      </c>
      <c r="J134" s="39">
        <f>'Rifleutvalget-500'!H55</f>
        <v>0</v>
      </c>
      <c r="K134" s="80">
        <f>'Rifleutvalget-500'!K55</f>
        <v>0</v>
      </c>
      <c r="L134" s="75">
        <f>'Rifleutvalget-500'!L55</f>
        <v>0</v>
      </c>
      <c r="M134" s="80">
        <f>Jentene!L9</f>
        <v>4000</v>
      </c>
      <c r="N134" s="80">
        <f>Jentene!M9</f>
        <v>0</v>
      </c>
      <c r="O134" s="80" t="str">
        <f>Jentene!N9</f>
        <v xml:space="preserve"> kr -   </v>
      </c>
      <c r="P134" s="80" t="str">
        <f>Jentene!O9</f>
        <v xml:space="preserve"> kr -   </v>
      </c>
      <c r="Q134" s="80">
        <f>Jentene!P9</f>
        <v>0</v>
      </c>
      <c r="R134" s="80">
        <f>Jentene!Q9</f>
        <v>14000</v>
      </c>
      <c r="S134" s="80">
        <f>Jentene!R9</f>
        <v>0</v>
      </c>
      <c r="T134" s="80">
        <f>Jentene!S9</f>
        <v>11000</v>
      </c>
      <c r="U134" s="124">
        <f>Jentene!T9</f>
        <v>0</v>
      </c>
      <c r="V134" s="124">
        <f>Jentene!U9</f>
        <v>10000</v>
      </c>
    </row>
    <row r="135" spans="1:22" x14ac:dyDescent="0.3">
      <c r="A135" s="38">
        <f>'Rifleutvalget-500'!A56</f>
        <v>0</v>
      </c>
      <c r="B135" s="5" t="s">
        <v>91</v>
      </c>
      <c r="C135" s="38" t="e">
        <f>'Rifleutvalget-500'!#REF!</f>
        <v>#REF!</v>
      </c>
      <c r="D135" s="39" t="e">
        <f>'Rifleutvalget-500'!#REF!</f>
        <v>#REF!</v>
      </c>
      <c r="E135" s="38">
        <f>'Rifleutvalget-500'!E56</f>
        <v>0</v>
      </c>
      <c r="F135" s="54">
        <f>'Rifleutvalget-500'!F56</f>
        <v>0</v>
      </c>
      <c r="G135" s="38">
        <f>'Rifleutvalget-500'!C56</f>
        <v>0</v>
      </c>
      <c r="H135" s="39">
        <f>'Rifleutvalget-500'!D56</f>
        <v>0</v>
      </c>
      <c r="I135" s="38">
        <f>'Rifleutvalget-500'!G56</f>
        <v>0</v>
      </c>
      <c r="J135" s="39">
        <f>'Rifleutvalget-500'!H56</f>
        <v>0</v>
      </c>
      <c r="K135" s="80">
        <f>'Rifleutvalget-500'!K56</f>
        <v>0</v>
      </c>
      <c r="L135" s="75">
        <f>'Rifleutvalget-500'!L56</f>
        <v>0</v>
      </c>
      <c r="M135" s="80">
        <f>Jentene!L10</f>
        <v>0</v>
      </c>
      <c r="N135" s="80">
        <f>Jentene!M10</f>
        <v>6000</v>
      </c>
      <c r="O135" s="80">
        <f>Jentene!N10</f>
        <v>0</v>
      </c>
      <c r="P135" s="80">
        <f>Jentene!O10</f>
        <v>10000</v>
      </c>
      <c r="Q135" s="80">
        <f>Jentene!P10</f>
        <v>0</v>
      </c>
      <c r="R135" s="80">
        <f>Jentene!Q10</f>
        <v>4000</v>
      </c>
      <c r="S135" s="80">
        <f>Jentene!R10</f>
        <v>0</v>
      </c>
      <c r="T135" s="80">
        <f>Jentene!S10</f>
        <v>17000</v>
      </c>
      <c r="U135" s="124">
        <f>Jentene!T10</f>
        <v>0</v>
      </c>
      <c r="V135" s="124">
        <f>Jentene!U10</f>
        <v>15000</v>
      </c>
    </row>
    <row r="136" spans="1:22" ht="15" thickBot="1" x14ac:dyDescent="0.35">
      <c r="C136" s="11" t="e">
        <f t="shared" ref="C136:N136" si="29">SUM(C128:C135)</f>
        <v>#REF!</v>
      </c>
      <c r="D136" s="11" t="e">
        <f t="shared" si="29"/>
        <v>#REF!</v>
      </c>
      <c r="E136" s="11">
        <f t="shared" si="29"/>
        <v>0</v>
      </c>
      <c r="F136" s="11">
        <f t="shared" si="29"/>
        <v>0</v>
      </c>
      <c r="G136" s="11">
        <f t="shared" si="29"/>
        <v>0</v>
      </c>
      <c r="H136" s="11">
        <f t="shared" si="29"/>
        <v>0</v>
      </c>
      <c r="I136" s="11">
        <f t="shared" si="29"/>
        <v>0</v>
      </c>
      <c r="J136" s="11">
        <f t="shared" si="29"/>
        <v>0</v>
      </c>
      <c r="K136" s="76">
        <f t="shared" si="29"/>
        <v>0</v>
      </c>
      <c r="L136" s="76">
        <f t="shared" si="29"/>
        <v>0</v>
      </c>
      <c r="M136" s="76">
        <f t="shared" si="29"/>
        <v>9000</v>
      </c>
      <c r="N136" s="76">
        <f t="shared" si="29"/>
        <v>18000</v>
      </c>
      <c r="O136" s="76">
        <f t="shared" ref="O136:P136" si="30">SUM(O128:O135)</f>
        <v>19500</v>
      </c>
      <c r="P136" s="76">
        <f t="shared" si="30"/>
        <v>20000</v>
      </c>
      <c r="Q136" s="76">
        <f t="shared" ref="Q136:R136" si="31">SUM(Q128:Q135)</f>
        <v>15000</v>
      </c>
      <c r="R136" s="76">
        <f t="shared" si="31"/>
        <v>18000</v>
      </c>
      <c r="S136" s="76">
        <f t="shared" ref="S136:T136" si="32">SUM(S128:S135)</f>
        <v>11500</v>
      </c>
      <c r="T136" s="76">
        <f t="shared" si="32"/>
        <v>28000</v>
      </c>
      <c r="U136" s="120">
        <f t="shared" ref="U136:V136" si="33">SUM(U128:U135)</f>
        <v>12000</v>
      </c>
      <c r="V136" s="120">
        <f t="shared" si="33"/>
        <v>25000</v>
      </c>
    </row>
    <row r="137" spans="1:22" ht="15" thickTop="1" x14ac:dyDescent="0.3">
      <c r="C137" s="11"/>
      <c r="D137" s="11"/>
      <c r="E137" s="11"/>
      <c r="F137" s="11"/>
      <c r="G137" s="11"/>
      <c r="H137" s="11"/>
      <c r="I137" s="11"/>
      <c r="J137" s="11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2"/>
      <c r="V137" s="102"/>
    </row>
    <row r="138" spans="1:22" ht="15" thickBot="1" x14ac:dyDescent="0.35">
      <c r="B138" s="101" t="s">
        <v>117</v>
      </c>
      <c r="C138" s="126"/>
      <c r="D138" s="126"/>
      <c r="E138" s="126"/>
      <c r="F138" s="126"/>
      <c r="G138" s="127"/>
      <c r="H138" s="127"/>
      <c r="I138" s="127"/>
      <c r="J138" s="127"/>
      <c r="K138" s="76">
        <f t="shared" ref="K138:P138" si="34">SUM(K136,K124,K96,K78,K61,K34,K15)</f>
        <v>972000</v>
      </c>
      <c r="L138" s="76">
        <f t="shared" si="34"/>
        <v>1000000</v>
      </c>
      <c r="M138" s="76">
        <f t="shared" si="34"/>
        <v>1017000</v>
      </c>
      <c r="N138" s="76">
        <f t="shared" si="34"/>
        <v>1043500</v>
      </c>
      <c r="O138" s="76">
        <f t="shared" si="34"/>
        <v>1005000</v>
      </c>
      <c r="P138" s="76">
        <f t="shared" si="34"/>
        <v>1250200</v>
      </c>
      <c r="Q138" s="76">
        <f t="shared" ref="Q138:R138" si="35">SUM(Q136,Q124,Q96,Q78,Q61,Q34,Q15)</f>
        <v>1060000</v>
      </c>
      <c r="R138" s="76">
        <f t="shared" si="35"/>
        <v>1239750</v>
      </c>
      <c r="S138" s="76">
        <f t="shared" ref="S138:T138" si="36">SUM(S136,S124,S96,S78,S61,S34,S15)</f>
        <v>1181500</v>
      </c>
      <c r="T138" s="76">
        <f t="shared" si="36"/>
        <v>1262500</v>
      </c>
      <c r="U138" s="120">
        <f t="shared" ref="U138:V138" si="37">SUM(U136,U124,U96,U78,U61,U34,U15)</f>
        <v>1102500</v>
      </c>
      <c r="V138" s="120">
        <f t="shared" si="37"/>
        <v>1206100</v>
      </c>
    </row>
    <row r="139" spans="1:22" ht="15.6" thickTop="1" thickBot="1" x14ac:dyDescent="0.35">
      <c r="C139" s="12"/>
      <c r="D139" s="12"/>
      <c r="E139" s="12"/>
      <c r="F139" s="12"/>
      <c r="G139" s="12"/>
      <c r="H139" s="12"/>
      <c r="O139" s="62"/>
      <c r="P139" s="62"/>
      <c r="Q139" s="62"/>
      <c r="R139" s="62"/>
      <c r="S139" s="62"/>
      <c r="T139" s="62"/>
      <c r="U139" s="62"/>
      <c r="V139" s="62"/>
    </row>
    <row r="140" spans="1:22" x14ac:dyDescent="0.3">
      <c r="A140" s="6" t="s">
        <v>92</v>
      </c>
      <c r="B140" s="27"/>
      <c r="C140" s="181" t="s">
        <v>93</v>
      </c>
      <c r="D140" s="182"/>
      <c r="E140" s="181" t="s">
        <v>94</v>
      </c>
      <c r="F140" s="182"/>
      <c r="G140" s="181" t="s">
        <v>1</v>
      </c>
      <c r="H140" s="182"/>
      <c r="I140" s="181" t="s">
        <v>3</v>
      </c>
      <c r="J140" s="182"/>
      <c r="K140" s="179" t="s">
        <v>5</v>
      </c>
      <c r="L140" s="180"/>
      <c r="M140" s="179" t="s">
        <v>6</v>
      </c>
      <c r="N140" s="180"/>
      <c r="O140" s="179" t="s">
        <v>7</v>
      </c>
      <c r="P140" s="180"/>
      <c r="Q140" s="179" t="s">
        <v>8</v>
      </c>
      <c r="R140" s="180"/>
      <c r="S140" s="179" t="s">
        <v>9</v>
      </c>
      <c r="T140" s="180"/>
      <c r="U140" s="177" t="s">
        <v>119</v>
      </c>
      <c r="V140" s="178"/>
    </row>
    <row r="141" spans="1:22" x14ac:dyDescent="0.3">
      <c r="A141" s="7"/>
      <c r="B141" s="28"/>
      <c r="C141" s="29" t="s">
        <v>10</v>
      </c>
      <c r="D141" s="25" t="s">
        <v>11</v>
      </c>
      <c r="E141" s="29" t="s">
        <v>10</v>
      </c>
      <c r="F141" s="25" t="s">
        <v>11</v>
      </c>
      <c r="G141" s="29" t="s">
        <v>10</v>
      </c>
      <c r="H141" s="25" t="s">
        <v>11</v>
      </c>
      <c r="I141" s="29" t="s">
        <v>10</v>
      </c>
      <c r="J141" s="25" t="s">
        <v>11</v>
      </c>
      <c r="K141" s="79" t="s">
        <v>10</v>
      </c>
      <c r="L141" s="78" t="s">
        <v>11</v>
      </c>
      <c r="M141" s="79" t="s">
        <v>10</v>
      </c>
      <c r="N141" s="78" t="s">
        <v>11</v>
      </c>
      <c r="O141" s="79" t="s">
        <v>10</v>
      </c>
      <c r="P141" s="78" t="s">
        <v>11</v>
      </c>
      <c r="Q141" s="79" t="s">
        <v>10</v>
      </c>
      <c r="R141" s="78" t="s">
        <v>11</v>
      </c>
      <c r="S141" s="79" t="s">
        <v>10</v>
      </c>
      <c r="T141" s="78" t="s">
        <v>11</v>
      </c>
      <c r="U141" s="123" t="s">
        <v>10</v>
      </c>
      <c r="V141" s="122" t="s">
        <v>11</v>
      </c>
    </row>
    <row r="142" spans="1:22" x14ac:dyDescent="0.3">
      <c r="A142" s="20">
        <v>3100</v>
      </c>
      <c r="B142" s="20" t="s">
        <v>59</v>
      </c>
      <c r="C142" s="26">
        <f>'RJFF Administrasjon-700'!C3</f>
        <v>10000</v>
      </c>
      <c r="D142" s="39">
        <f>'RJFF Administrasjon-700'!D3</f>
        <v>0</v>
      </c>
      <c r="E142" s="26">
        <f>'RJFF Administrasjon-700'!E3</f>
        <v>10000</v>
      </c>
      <c r="F142" s="39">
        <f>'RJFF Administrasjon-700'!F3</f>
        <v>0</v>
      </c>
      <c r="G142" s="26">
        <f>'RJFF Administrasjon-700'!G3</f>
        <v>0</v>
      </c>
      <c r="H142" s="39">
        <f>'RJFF Administrasjon-700'!H3</f>
        <v>0</v>
      </c>
      <c r="I142" s="26">
        <f>'RJFF Administrasjon-700'!K3</f>
        <v>0</v>
      </c>
      <c r="J142" s="39">
        <f>'RJFF Administrasjon-700'!L3</f>
        <v>0</v>
      </c>
      <c r="K142" s="80">
        <f>'RJFF Administrasjon-700'!O3</f>
        <v>0</v>
      </c>
      <c r="L142" s="75">
        <f>'RJFF Administrasjon-700'!P3</f>
        <v>0</v>
      </c>
      <c r="M142" s="80">
        <f>'RJFF Administrasjon-700'!Q3</f>
        <v>0</v>
      </c>
      <c r="N142" s="75">
        <f>'RJFF Administrasjon-700'!R3</f>
        <v>0</v>
      </c>
      <c r="O142" s="138" t="str">
        <f>'RJFF Administrasjon-700'!S3</f>
        <v xml:space="preserve">kr -   </v>
      </c>
      <c r="P142" s="138" t="str">
        <f>'RJFF Administrasjon-700'!T3</f>
        <v xml:space="preserve"> kr -   </v>
      </c>
      <c r="Q142" s="138">
        <f>'RJFF Administrasjon-700'!U3</f>
        <v>0</v>
      </c>
      <c r="R142" s="138">
        <f>'RJFF Administrasjon-700'!V3</f>
        <v>0</v>
      </c>
      <c r="S142" s="138">
        <f>'RJFF Administrasjon-700'!W3</f>
        <v>0</v>
      </c>
      <c r="T142" s="138">
        <f>'RJFF Administrasjon-700'!X3</f>
        <v>0</v>
      </c>
      <c r="U142" s="128" t="s">
        <v>121</v>
      </c>
      <c r="V142" s="128">
        <f>'RJFF Administrasjon-700'!Z3</f>
        <v>0</v>
      </c>
    </row>
    <row r="143" spans="1:22" x14ac:dyDescent="0.3">
      <c r="A143" s="20">
        <v>6710</v>
      </c>
      <c r="B143" s="20" t="s">
        <v>96</v>
      </c>
      <c r="C143" s="26">
        <f>'RJFF Administrasjon-700'!C4</f>
        <v>10000</v>
      </c>
      <c r="D143" s="39">
        <f>'RJFF Administrasjon-700'!D4</f>
        <v>0</v>
      </c>
      <c r="E143" s="26">
        <f>'RJFF Administrasjon-700'!E4</f>
        <v>10000</v>
      </c>
      <c r="F143" s="39">
        <f>'RJFF Administrasjon-700'!F4</f>
        <v>0</v>
      </c>
      <c r="G143" s="26">
        <f>'RJFF Administrasjon-700'!G4</f>
        <v>10000</v>
      </c>
      <c r="H143" s="39">
        <f>'RJFF Administrasjon-700'!H4</f>
        <v>0</v>
      </c>
      <c r="I143" s="26">
        <f>'RJFF Administrasjon-700'!K4</f>
        <v>20000</v>
      </c>
      <c r="J143" s="39">
        <f>'RJFF Administrasjon-700'!L4</f>
        <v>0</v>
      </c>
      <c r="K143" s="80">
        <f>'RJFF Administrasjon-700'!O4</f>
        <v>10000</v>
      </c>
      <c r="L143" s="75">
        <f>'RJFF Administrasjon-700'!P4</f>
        <v>0</v>
      </c>
      <c r="M143" s="80">
        <f>'RJFF Administrasjon-700'!Q4</f>
        <v>10000</v>
      </c>
      <c r="N143" s="75">
        <f>'RJFF Administrasjon-700'!R4</f>
        <v>0</v>
      </c>
      <c r="O143" s="138">
        <f>'RJFF Administrasjon-700'!S4</f>
        <v>10000</v>
      </c>
      <c r="P143" s="138" t="str">
        <f>'RJFF Administrasjon-700'!T4</f>
        <v xml:space="preserve"> kr -   </v>
      </c>
      <c r="Q143" s="138">
        <f>'RJFF Administrasjon-700'!U4</f>
        <v>10000</v>
      </c>
      <c r="R143" s="138">
        <f>'RJFF Administrasjon-700'!V4</f>
        <v>0</v>
      </c>
      <c r="S143" s="138">
        <f>'RJFF Administrasjon-700'!W4</f>
        <v>10000</v>
      </c>
      <c r="T143" s="138">
        <f>'RJFF Administrasjon-700'!X4</f>
        <v>0</v>
      </c>
      <c r="U143" s="128">
        <f>'RJFF Administrasjon-700'!Y4</f>
        <v>10000</v>
      </c>
      <c r="V143" s="128">
        <f>'RJFF Administrasjon-700'!Z4</f>
        <v>0</v>
      </c>
    </row>
    <row r="144" spans="1:22" x14ac:dyDescent="0.3">
      <c r="A144" s="5">
        <v>6600</v>
      </c>
      <c r="B144" s="5" t="s">
        <v>28</v>
      </c>
      <c r="C144" s="26">
        <f>'RJFF Administrasjon-700'!C5</f>
        <v>5000</v>
      </c>
      <c r="D144" s="39">
        <f>'RJFF Administrasjon-700'!D5</f>
        <v>0</v>
      </c>
      <c r="E144" s="26">
        <f>'RJFF Administrasjon-700'!E5</f>
        <v>0</v>
      </c>
      <c r="F144" s="39">
        <f>'RJFF Administrasjon-700'!F5</f>
        <v>0</v>
      </c>
      <c r="G144" s="26">
        <f>'RJFF Administrasjon-700'!G5</f>
        <v>0</v>
      </c>
      <c r="H144" s="39">
        <f>'RJFF Administrasjon-700'!H5</f>
        <v>0</v>
      </c>
      <c r="I144" s="26">
        <f>'RJFF Administrasjon-700'!K5</f>
        <v>0</v>
      </c>
      <c r="J144" s="39">
        <f>'RJFF Administrasjon-700'!L5</f>
        <v>0</v>
      </c>
      <c r="K144" s="80">
        <f>'RJFF Administrasjon-700'!O5</f>
        <v>20000</v>
      </c>
      <c r="L144" s="75">
        <f>'RJFF Administrasjon-700'!P5</f>
        <v>0</v>
      </c>
      <c r="M144" s="80">
        <f>'RJFF Administrasjon-700'!Q5</f>
        <v>0</v>
      </c>
      <c r="N144" s="75">
        <f>'RJFF Administrasjon-700'!R5</f>
        <v>0</v>
      </c>
      <c r="O144" s="138">
        <f>'RJFF Administrasjon-700'!S5</f>
        <v>25000</v>
      </c>
      <c r="P144" s="138" t="str">
        <f>'RJFF Administrasjon-700'!T5</f>
        <v xml:space="preserve"> kr -   </v>
      </c>
      <c r="Q144" s="138">
        <f>'RJFF Administrasjon-700'!U5</f>
        <v>15000</v>
      </c>
      <c r="R144" s="138">
        <f>'RJFF Administrasjon-700'!V5</f>
        <v>0</v>
      </c>
      <c r="S144" s="138">
        <f>'RJFF Administrasjon-700'!W5</f>
        <v>15000</v>
      </c>
      <c r="T144" s="138">
        <f>'RJFF Administrasjon-700'!X5</f>
        <v>0</v>
      </c>
      <c r="U144" s="128">
        <f>'RJFF Administrasjon-700'!Y5</f>
        <v>15000</v>
      </c>
      <c r="V144" s="128">
        <f>'RJFF Administrasjon-700'!Z5</f>
        <v>0</v>
      </c>
    </row>
    <row r="145" spans="1:22" x14ac:dyDescent="0.3">
      <c r="A145" s="20">
        <v>6860</v>
      </c>
      <c r="B145" s="5" t="s">
        <v>15</v>
      </c>
      <c r="C145" s="26">
        <f>'RJFF Administrasjon-700'!C6</f>
        <v>15000</v>
      </c>
      <c r="D145" s="39">
        <f>'RJFF Administrasjon-700'!D6</f>
        <v>0</v>
      </c>
      <c r="E145" s="26">
        <f>'RJFF Administrasjon-700'!E6</f>
        <v>15000</v>
      </c>
      <c r="F145" s="39">
        <f>'RJFF Administrasjon-700'!F6</f>
        <v>0</v>
      </c>
      <c r="G145" s="26">
        <f>'RJFF Administrasjon-700'!G6</f>
        <v>10000</v>
      </c>
      <c r="H145" s="39">
        <f>'RJFF Administrasjon-700'!H6</f>
        <v>0</v>
      </c>
      <c r="I145" s="26">
        <f>'RJFF Administrasjon-700'!K6</f>
        <v>10000</v>
      </c>
      <c r="J145" s="39">
        <f>'RJFF Administrasjon-700'!L6</f>
        <v>0</v>
      </c>
      <c r="K145" s="80">
        <f>'RJFF Administrasjon-700'!O6</f>
        <v>10000</v>
      </c>
      <c r="L145" s="75">
        <f>'RJFF Administrasjon-700'!P6</f>
        <v>0</v>
      </c>
      <c r="M145" s="80">
        <f>'RJFF Administrasjon-700'!Q6</f>
        <v>0</v>
      </c>
      <c r="N145" s="75">
        <f>'RJFF Administrasjon-700'!R6</f>
        <v>0</v>
      </c>
      <c r="O145" s="138">
        <f>'RJFF Administrasjon-700'!S6</f>
        <v>15000</v>
      </c>
      <c r="P145" s="138" t="str">
        <f>'RJFF Administrasjon-700'!T6</f>
        <v xml:space="preserve"> kr -   </v>
      </c>
      <c r="Q145" s="138">
        <f>'RJFF Administrasjon-700'!U6</f>
        <v>0</v>
      </c>
      <c r="R145" s="138">
        <f>'RJFF Administrasjon-700'!V6</f>
        <v>0</v>
      </c>
      <c r="S145" s="138">
        <f>'RJFF Administrasjon-700'!W6</f>
        <v>20000</v>
      </c>
      <c r="T145" s="138">
        <f>'RJFF Administrasjon-700'!X6</f>
        <v>0</v>
      </c>
      <c r="U145" s="128">
        <f>'RJFF Administrasjon-700'!Y6</f>
        <v>28000</v>
      </c>
      <c r="V145" s="128">
        <f>'RJFF Administrasjon-700'!Z6</f>
        <v>0</v>
      </c>
    </row>
    <row r="146" spans="1:22" x14ac:dyDescent="0.3">
      <c r="A146" s="5">
        <v>6865</v>
      </c>
      <c r="B146" s="5" t="s">
        <v>16</v>
      </c>
      <c r="C146" s="26">
        <f>'RJFF Administrasjon-700'!C7</f>
        <v>5000</v>
      </c>
      <c r="D146" s="39">
        <f>'RJFF Administrasjon-700'!D7</f>
        <v>0</v>
      </c>
      <c r="E146" s="26">
        <f>'RJFF Administrasjon-700'!E7</f>
        <v>5000</v>
      </c>
      <c r="F146" s="39">
        <f>'RJFF Administrasjon-700'!F7</f>
        <v>0</v>
      </c>
      <c r="G146" s="26">
        <f>'RJFF Administrasjon-700'!G7</f>
        <v>5000</v>
      </c>
      <c r="H146" s="39">
        <f>'RJFF Administrasjon-700'!H7</f>
        <v>0</v>
      </c>
      <c r="I146" s="26">
        <f>'RJFF Administrasjon-700'!K7</f>
        <v>10000</v>
      </c>
      <c r="J146" s="39">
        <f>'RJFF Administrasjon-700'!L7</f>
        <v>0</v>
      </c>
      <c r="K146" s="80">
        <f>'RJFF Administrasjon-700'!O7</f>
        <v>15000</v>
      </c>
      <c r="L146" s="75">
        <f>'RJFF Administrasjon-700'!P7</f>
        <v>0</v>
      </c>
      <c r="M146" s="80">
        <f>'RJFF Administrasjon-700'!Q7</f>
        <v>15000</v>
      </c>
      <c r="N146" s="75">
        <f>'RJFF Administrasjon-700'!R7</f>
        <v>0</v>
      </c>
      <c r="O146" s="138">
        <f>'RJFF Administrasjon-700'!S7</f>
        <v>15000</v>
      </c>
      <c r="P146" s="138" t="str">
        <f>'RJFF Administrasjon-700'!T7</f>
        <v xml:space="preserve"> kr -   </v>
      </c>
      <c r="Q146" s="138">
        <f>'RJFF Administrasjon-700'!U7</f>
        <v>15000</v>
      </c>
      <c r="R146" s="138">
        <f>'RJFF Administrasjon-700'!V7</f>
        <v>0</v>
      </c>
      <c r="S146" s="138">
        <f>'RJFF Administrasjon-700'!W7</f>
        <v>10000</v>
      </c>
      <c r="T146" s="138">
        <f>'RJFF Administrasjon-700'!X7</f>
        <v>0</v>
      </c>
      <c r="U146" s="128">
        <f>'RJFF Administrasjon-700'!Y7</f>
        <v>10000</v>
      </c>
      <c r="V146" s="128">
        <f>'RJFF Administrasjon-700'!Z7</f>
        <v>0</v>
      </c>
    </row>
    <row r="147" spans="1:22" x14ac:dyDescent="0.3">
      <c r="A147" s="20">
        <v>7500</v>
      </c>
      <c r="B147" s="5" t="s">
        <v>97</v>
      </c>
      <c r="C147" s="26">
        <f>'RJFF Administrasjon-700'!C8</f>
        <v>6000</v>
      </c>
      <c r="D147" s="39">
        <f>'RJFF Administrasjon-700'!D8</f>
        <v>0</v>
      </c>
      <c r="E147" s="26">
        <f>'RJFF Administrasjon-700'!E8</f>
        <v>6000</v>
      </c>
      <c r="F147" s="39">
        <f>'RJFF Administrasjon-700'!F8</f>
        <v>0</v>
      </c>
      <c r="G147" s="26">
        <f>'RJFF Administrasjon-700'!G8</f>
        <v>6000</v>
      </c>
      <c r="H147" s="39">
        <f>'RJFF Administrasjon-700'!H8</f>
        <v>0</v>
      </c>
      <c r="I147" s="26">
        <f>'RJFF Administrasjon-700'!K8</f>
        <v>11000</v>
      </c>
      <c r="J147" s="39">
        <f>'RJFF Administrasjon-700'!L8</f>
        <v>0</v>
      </c>
      <c r="K147" s="80">
        <f>'RJFF Administrasjon-700'!O8</f>
        <v>12000</v>
      </c>
      <c r="L147" s="75">
        <f>'RJFF Administrasjon-700'!P8</f>
        <v>0</v>
      </c>
      <c r="M147" s="80">
        <f>'RJFF Administrasjon-700'!Q8</f>
        <v>13000</v>
      </c>
      <c r="N147" s="75">
        <f>'RJFF Administrasjon-700'!R8</f>
        <v>0</v>
      </c>
      <c r="O147" s="138">
        <f>'RJFF Administrasjon-700'!S8</f>
        <v>15000</v>
      </c>
      <c r="P147" s="138" t="str">
        <f>'RJFF Administrasjon-700'!T8</f>
        <v xml:space="preserve"> kr -   </v>
      </c>
      <c r="Q147" s="138">
        <f>'RJFF Administrasjon-700'!U8</f>
        <v>15000</v>
      </c>
      <c r="R147" s="138">
        <f>'RJFF Administrasjon-700'!V8</f>
        <v>0</v>
      </c>
      <c r="S147" s="138">
        <f>'RJFF Administrasjon-700'!W8</f>
        <v>15000</v>
      </c>
      <c r="T147" s="138">
        <f>'RJFF Administrasjon-700'!X8</f>
        <v>0</v>
      </c>
      <c r="U147" s="128">
        <f>'RJFF Administrasjon-700'!Y8</f>
        <v>15000</v>
      </c>
      <c r="V147" s="128">
        <f>'RJFF Administrasjon-700'!Z8</f>
        <v>0</v>
      </c>
    </row>
    <row r="148" spans="1:22" x14ac:dyDescent="0.3">
      <c r="A148" s="20">
        <v>3705</v>
      </c>
      <c r="B148" s="5" t="s">
        <v>98</v>
      </c>
      <c r="C148" s="26">
        <f>'RJFF Administrasjon-700'!C9</f>
        <v>0</v>
      </c>
      <c r="D148" s="39">
        <f>'RJFF Administrasjon-700'!D9</f>
        <v>0</v>
      </c>
      <c r="E148" s="26">
        <f>'RJFF Administrasjon-700'!E9</f>
        <v>0</v>
      </c>
      <c r="F148" s="39">
        <f>'RJFF Administrasjon-700'!F9</f>
        <v>0</v>
      </c>
      <c r="G148" s="26">
        <f>'RJFF Administrasjon-700'!G9</f>
        <v>0</v>
      </c>
      <c r="H148" s="39">
        <f>'RJFF Administrasjon-700'!H9</f>
        <v>0</v>
      </c>
      <c r="I148" s="26">
        <f>'RJFF Administrasjon-700'!K9</f>
        <v>0</v>
      </c>
      <c r="J148" s="39">
        <f>'RJFF Administrasjon-700'!L9</f>
        <v>0</v>
      </c>
      <c r="K148" s="80">
        <f>'RJFF Administrasjon-700'!O9</f>
        <v>0</v>
      </c>
      <c r="L148" s="75">
        <f>'RJFF Administrasjon-700'!P9</f>
        <v>0</v>
      </c>
      <c r="M148" s="80">
        <f>'RJFF Administrasjon-700'!Q9</f>
        <v>0</v>
      </c>
      <c r="N148" s="75">
        <f>'RJFF Administrasjon-700'!R9</f>
        <v>0</v>
      </c>
      <c r="O148" s="138" t="str">
        <f>'RJFF Administrasjon-700'!S9</f>
        <v xml:space="preserve"> kr -   </v>
      </c>
      <c r="P148" s="138" t="str">
        <f>'RJFF Administrasjon-700'!T9</f>
        <v xml:space="preserve"> kr -   </v>
      </c>
      <c r="Q148" s="138">
        <f>'RJFF Administrasjon-700'!U9</f>
        <v>0</v>
      </c>
      <c r="R148" s="138">
        <f>'RJFF Administrasjon-700'!V9</f>
        <v>0</v>
      </c>
      <c r="S148" s="138">
        <f>'RJFF Administrasjon-700'!W9</f>
        <v>0</v>
      </c>
      <c r="T148" s="138">
        <f>'RJFF Administrasjon-700'!X9</f>
        <v>0</v>
      </c>
      <c r="U148" s="128">
        <f>'RJFF Administrasjon-700'!Y9</f>
        <v>0</v>
      </c>
      <c r="V148" s="128">
        <f>'RJFF Administrasjon-700'!Z9</f>
        <v>0</v>
      </c>
    </row>
    <row r="149" spans="1:22" x14ac:dyDescent="0.3">
      <c r="A149" s="5">
        <v>4705</v>
      </c>
      <c r="B149" s="5" t="s">
        <v>18</v>
      </c>
      <c r="C149" s="26">
        <f>'RJFF Administrasjon-700'!C10</f>
        <v>10000</v>
      </c>
      <c r="D149" s="39">
        <f>'RJFF Administrasjon-700'!D10</f>
        <v>0</v>
      </c>
      <c r="E149" s="26">
        <f>'RJFF Administrasjon-700'!E10</f>
        <v>10000</v>
      </c>
      <c r="F149" s="39">
        <f>'RJFF Administrasjon-700'!F10</f>
        <v>0</v>
      </c>
      <c r="G149" s="26">
        <f>'RJFF Administrasjon-700'!G10</f>
        <v>10000</v>
      </c>
      <c r="H149" s="39">
        <f>'RJFF Administrasjon-700'!H10</f>
        <v>0</v>
      </c>
      <c r="I149" s="26">
        <f>'RJFF Administrasjon-700'!K10</f>
        <v>10000</v>
      </c>
      <c r="J149" s="39">
        <f>'RJFF Administrasjon-700'!L10</f>
        <v>0</v>
      </c>
      <c r="K149" s="80">
        <f>'RJFF Administrasjon-700'!O10</f>
        <v>10000</v>
      </c>
      <c r="L149" s="75">
        <f>'RJFF Administrasjon-700'!P10</f>
        <v>0</v>
      </c>
      <c r="M149" s="80">
        <f>'RJFF Administrasjon-700'!Q10</f>
        <v>20000</v>
      </c>
      <c r="N149" s="75">
        <f>'RJFF Administrasjon-700'!R10</f>
        <v>0</v>
      </c>
      <c r="O149" s="138">
        <f>'RJFF Administrasjon-700'!S10</f>
        <v>30000</v>
      </c>
      <c r="P149" s="138" t="str">
        <f>'RJFF Administrasjon-700'!T10</f>
        <v xml:space="preserve"> kr -   </v>
      </c>
      <c r="Q149" s="138">
        <f>'RJFF Administrasjon-700'!U10</f>
        <v>30000</v>
      </c>
      <c r="R149" s="138">
        <f>'RJFF Administrasjon-700'!V10</f>
        <v>0</v>
      </c>
      <c r="S149" s="138">
        <f>'RJFF Administrasjon-700'!W10</f>
        <v>15000</v>
      </c>
      <c r="T149" s="138">
        <f>'RJFF Administrasjon-700'!X10</f>
        <v>0</v>
      </c>
      <c r="U149" s="128">
        <f>'RJFF Administrasjon-700'!Y10</f>
        <v>15000</v>
      </c>
      <c r="V149" s="128">
        <f>'RJFF Administrasjon-700'!Z10</f>
        <v>0</v>
      </c>
    </row>
    <row r="150" spans="1:22" x14ac:dyDescent="0.3">
      <c r="A150" s="20">
        <v>4706</v>
      </c>
      <c r="B150" s="5" t="s">
        <v>19</v>
      </c>
      <c r="C150" s="26">
        <f>'RJFF Administrasjon-700'!C11</f>
        <v>0</v>
      </c>
      <c r="D150" s="39">
        <f>'RJFF Administrasjon-700'!D11</f>
        <v>0</v>
      </c>
      <c r="E150" s="26">
        <f>'RJFF Administrasjon-700'!E11</f>
        <v>0</v>
      </c>
      <c r="F150" s="39">
        <f>'RJFF Administrasjon-700'!F11</f>
        <v>0</v>
      </c>
      <c r="G150" s="26">
        <f>'RJFF Administrasjon-700'!G11</f>
        <v>0</v>
      </c>
      <c r="H150" s="39">
        <f>'RJFF Administrasjon-700'!H11</f>
        <v>0</v>
      </c>
      <c r="I150" s="26">
        <f>'RJFF Administrasjon-700'!K11</f>
        <v>0</v>
      </c>
      <c r="J150" s="39">
        <f>'RJFF Administrasjon-700'!L11</f>
        <v>0</v>
      </c>
      <c r="K150" s="80">
        <f>'RJFF Administrasjon-700'!O11</f>
        <v>0</v>
      </c>
      <c r="L150" s="75">
        <f>'RJFF Administrasjon-700'!P11</f>
        <v>0</v>
      </c>
      <c r="M150" s="80">
        <f>'RJFF Administrasjon-700'!Q11</f>
        <v>0</v>
      </c>
      <c r="N150" s="75">
        <f>'RJFF Administrasjon-700'!R11</f>
        <v>0</v>
      </c>
      <c r="O150" s="138">
        <f>'RJFF Administrasjon-700'!S11</f>
        <v>12500</v>
      </c>
      <c r="P150" s="138" t="str">
        <f>'RJFF Administrasjon-700'!T11</f>
        <v xml:space="preserve"> kr -   </v>
      </c>
      <c r="Q150" s="138">
        <f>'RJFF Administrasjon-700'!U11</f>
        <v>20000</v>
      </c>
      <c r="R150" s="138">
        <f>'RJFF Administrasjon-700'!V11</f>
        <v>0</v>
      </c>
      <c r="S150" s="138">
        <f>'RJFF Administrasjon-700'!W11</f>
        <v>10000</v>
      </c>
      <c r="T150" s="138">
        <f>'RJFF Administrasjon-700'!X11</f>
        <v>0</v>
      </c>
      <c r="U150" s="128">
        <f>'RJFF Administrasjon-700'!Y11</f>
        <v>10000</v>
      </c>
      <c r="V150" s="128">
        <f>'RJFF Administrasjon-700'!Z11</f>
        <v>0</v>
      </c>
    </row>
    <row r="151" spans="1:22" x14ac:dyDescent="0.3">
      <c r="A151" s="5">
        <v>6340</v>
      </c>
      <c r="B151" s="5" t="s">
        <v>20</v>
      </c>
      <c r="C151" s="26">
        <f>'RJFF Administrasjon-700'!C12</f>
        <v>6000</v>
      </c>
      <c r="D151" s="39">
        <f>'RJFF Administrasjon-700'!D12</f>
        <v>0</v>
      </c>
      <c r="E151" s="26">
        <f>'RJFF Administrasjon-700'!E12</f>
        <v>6000</v>
      </c>
      <c r="F151" s="39">
        <f>'RJFF Administrasjon-700'!F12</f>
        <v>0</v>
      </c>
      <c r="G151" s="26">
        <f>'RJFF Administrasjon-700'!G12</f>
        <v>8000</v>
      </c>
      <c r="H151" s="39">
        <f>'RJFF Administrasjon-700'!H12</f>
        <v>0</v>
      </c>
      <c r="I151" s="26">
        <f>'RJFF Administrasjon-700'!K12</f>
        <v>8000</v>
      </c>
      <c r="J151" s="39">
        <f>'RJFF Administrasjon-700'!L12</f>
        <v>0</v>
      </c>
      <c r="K151" s="80">
        <f>'RJFF Administrasjon-700'!O12</f>
        <v>8000</v>
      </c>
      <c r="L151" s="75">
        <f>'RJFF Administrasjon-700'!P12</f>
        <v>0</v>
      </c>
      <c r="M151" s="80">
        <f>'RJFF Administrasjon-700'!Q12</f>
        <v>10000</v>
      </c>
      <c r="N151" s="75">
        <f>'RJFF Administrasjon-700'!R12</f>
        <v>0</v>
      </c>
      <c r="O151" s="138">
        <f>'RJFF Administrasjon-700'!S12</f>
        <v>10000</v>
      </c>
      <c r="P151" s="138" t="str">
        <f>'RJFF Administrasjon-700'!T12</f>
        <v xml:space="preserve"> kr -   </v>
      </c>
      <c r="Q151" s="138">
        <f>'RJFF Administrasjon-700'!U12</f>
        <v>12000</v>
      </c>
      <c r="R151" s="138">
        <f>'RJFF Administrasjon-700'!V12</f>
        <v>0</v>
      </c>
      <c r="S151" s="138">
        <f>'RJFF Administrasjon-700'!W12</f>
        <v>12000</v>
      </c>
      <c r="T151" s="138">
        <f>'RJFF Administrasjon-700'!X12</f>
        <v>0</v>
      </c>
      <c r="U151" s="128">
        <f>'RJFF Administrasjon-700'!Y12</f>
        <v>12000</v>
      </c>
      <c r="V151" s="128">
        <f>'RJFF Administrasjon-700'!Z12</f>
        <v>0</v>
      </c>
    </row>
    <row r="152" spans="1:22" x14ac:dyDescent="0.3">
      <c r="A152" s="20">
        <v>6690</v>
      </c>
      <c r="B152" s="5" t="s">
        <v>30</v>
      </c>
      <c r="C152" s="26">
        <f>'RJFF Administrasjon-700'!C13</f>
        <v>10000</v>
      </c>
      <c r="D152" s="39">
        <f>'RJFF Administrasjon-700'!D13</f>
        <v>0</v>
      </c>
      <c r="E152" s="26">
        <f>'RJFF Administrasjon-700'!E13</f>
        <v>10000</v>
      </c>
      <c r="F152" s="39">
        <f>'RJFF Administrasjon-700'!F13</f>
        <v>0</v>
      </c>
      <c r="G152" s="26">
        <f>'RJFF Administrasjon-700'!G13</f>
        <v>10000</v>
      </c>
      <c r="H152" s="39">
        <f>'RJFF Administrasjon-700'!H13</f>
        <v>0</v>
      </c>
      <c r="I152" s="26">
        <f>'RJFF Administrasjon-700'!K13</f>
        <v>10000</v>
      </c>
      <c r="J152" s="39">
        <f>'RJFF Administrasjon-700'!L13</f>
        <v>0</v>
      </c>
      <c r="K152" s="80">
        <f>'RJFF Administrasjon-700'!O13</f>
        <v>10000</v>
      </c>
      <c r="L152" s="75">
        <f>'RJFF Administrasjon-700'!P13</f>
        <v>0</v>
      </c>
      <c r="M152" s="80">
        <f>'RJFF Administrasjon-700'!Q13</f>
        <v>10000</v>
      </c>
      <c r="N152" s="75">
        <f>'RJFF Administrasjon-700'!R13</f>
        <v>0</v>
      </c>
      <c r="O152" s="138" t="str">
        <f>'RJFF Administrasjon-700'!S13</f>
        <v xml:space="preserve"> kr -   </v>
      </c>
      <c r="P152" s="138" t="str">
        <f>'RJFF Administrasjon-700'!T13</f>
        <v xml:space="preserve"> kr -   </v>
      </c>
      <c r="Q152" s="138">
        <f>'RJFF Administrasjon-700'!U13</f>
        <v>0</v>
      </c>
      <c r="R152" s="138">
        <f>'RJFF Administrasjon-700'!V13</f>
        <v>0</v>
      </c>
      <c r="S152" s="138">
        <f>'RJFF Administrasjon-700'!W13</f>
        <v>0</v>
      </c>
      <c r="T152" s="138">
        <f>'RJFF Administrasjon-700'!X13</f>
        <v>0</v>
      </c>
      <c r="U152" s="128">
        <f>'RJFF Administrasjon-700'!Y13</f>
        <v>0</v>
      </c>
      <c r="V152" s="128">
        <f>'RJFF Administrasjon-700'!Z13</f>
        <v>0</v>
      </c>
    </row>
    <row r="153" spans="1:22" x14ac:dyDescent="0.3">
      <c r="A153" s="5">
        <v>6320</v>
      </c>
      <c r="B153" s="5" t="s">
        <v>99</v>
      </c>
      <c r="C153" s="26">
        <f>'RJFF Administrasjon-700'!C14</f>
        <v>75000</v>
      </c>
      <c r="D153" s="39">
        <f>'RJFF Administrasjon-700'!D14</f>
        <v>0</v>
      </c>
      <c r="E153" s="26">
        <f>'RJFF Administrasjon-700'!E14</f>
        <v>75000</v>
      </c>
      <c r="F153" s="39">
        <f>'RJFF Administrasjon-700'!F14</f>
        <v>0</v>
      </c>
      <c r="G153" s="26">
        <f>'RJFF Administrasjon-700'!G14</f>
        <v>75000</v>
      </c>
      <c r="H153" s="39">
        <f>'RJFF Administrasjon-700'!H14</f>
        <v>0</v>
      </c>
      <c r="I153" s="26">
        <f>'RJFF Administrasjon-700'!K14</f>
        <v>75000</v>
      </c>
      <c r="J153" s="39">
        <f>'RJFF Administrasjon-700'!L14</f>
        <v>0</v>
      </c>
      <c r="K153" s="80">
        <f>'RJFF Administrasjon-700'!O14</f>
        <v>75000</v>
      </c>
      <c r="L153" s="75">
        <f>'RJFF Administrasjon-700'!P14</f>
        <v>0</v>
      </c>
      <c r="M153" s="80">
        <f>'RJFF Administrasjon-700'!Q14</f>
        <v>75000</v>
      </c>
      <c r="N153" s="75">
        <f>'RJFF Administrasjon-700'!R14</f>
        <v>0</v>
      </c>
      <c r="O153" s="138">
        <f>'RJFF Administrasjon-700'!S14</f>
        <v>75000</v>
      </c>
      <c r="P153" s="138" t="str">
        <f>'RJFF Administrasjon-700'!T14</f>
        <v xml:space="preserve"> kr -   </v>
      </c>
      <c r="Q153" s="138">
        <f>'RJFF Administrasjon-700'!U14</f>
        <v>100000</v>
      </c>
      <c r="R153" s="138">
        <f>'RJFF Administrasjon-700'!V14</f>
        <v>0</v>
      </c>
      <c r="S153" s="138">
        <f>'RJFF Administrasjon-700'!W14</f>
        <v>90000</v>
      </c>
      <c r="T153" s="138">
        <f>'RJFF Administrasjon-700'!X14</f>
        <v>0</v>
      </c>
      <c r="U153" s="128">
        <f>'RJFF Administrasjon-700'!Y14</f>
        <v>90000</v>
      </c>
      <c r="V153" s="128">
        <f>'RJFF Administrasjon-700'!Z14</f>
        <v>0</v>
      </c>
    </row>
    <row r="154" spans="1:22" x14ac:dyDescent="0.3">
      <c r="A154" s="20">
        <v>6321</v>
      </c>
      <c r="B154" s="5" t="s">
        <v>100</v>
      </c>
      <c r="C154" s="26"/>
      <c r="D154" s="39"/>
      <c r="E154" s="26"/>
      <c r="F154" s="39"/>
      <c r="G154" s="26"/>
      <c r="H154" s="39"/>
      <c r="I154" s="26"/>
      <c r="J154" s="39"/>
      <c r="K154" s="80">
        <f>'RJFF Administrasjon-700'!O15</f>
        <v>0</v>
      </c>
      <c r="L154" s="75">
        <f>'RJFF Administrasjon-700'!P15</f>
        <v>0</v>
      </c>
      <c r="M154" s="80">
        <f>'RJFF Administrasjon-700'!Q15</f>
        <v>0</v>
      </c>
      <c r="N154" s="75">
        <f>'RJFF Administrasjon-700'!R15</f>
        <v>0</v>
      </c>
      <c r="O154" s="138">
        <f>'RJFF Administrasjon-700'!S15</f>
        <v>144000</v>
      </c>
      <c r="P154" s="138" t="str">
        <f>'RJFF Administrasjon-700'!T15</f>
        <v xml:space="preserve"> kr -   </v>
      </c>
      <c r="Q154" s="138">
        <f>'RJFF Administrasjon-700'!U15</f>
        <v>144000</v>
      </c>
      <c r="R154" s="138">
        <f>'RJFF Administrasjon-700'!V15</f>
        <v>0</v>
      </c>
      <c r="S154" s="138">
        <f>'RJFF Administrasjon-700'!W15</f>
        <v>160000</v>
      </c>
      <c r="T154" s="138">
        <f>'RJFF Administrasjon-700'!X15</f>
        <v>0</v>
      </c>
      <c r="U154" s="128">
        <f>'RJFF Administrasjon-700'!Y15</f>
        <v>160000</v>
      </c>
      <c r="V154" s="128">
        <f>'RJFF Administrasjon-700'!Z15</f>
        <v>0</v>
      </c>
    </row>
    <row r="155" spans="1:22" x14ac:dyDescent="0.3">
      <c r="A155" s="20">
        <v>3710</v>
      </c>
      <c r="B155" s="5" t="s">
        <v>22</v>
      </c>
      <c r="C155" s="26">
        <f>'RJFF Administrasjon-700'!C16</f>
        <v>0</v>
      </c>
      <c r="D155" s="39">
        <f>'RJFF Administrasjon-700'!D16</f>
        <v>70000</v>
      </c>
      <c r="E155" s="26">
        <f>'RJFF Administrasjon-700'!E16</f>
        <v>0</v>
      </c>
      <c r="F155" s="39">
        <f>'RJFF Administrasjon-700'!F16</f>
        <v>70000</v>
      </c>
      <c r="G155" s="26">
        <f>'RJFF Administrasjon-700'!G16</f>
        <v>0</v>
      </c>
      <c r="H155" s="39">
        <f>'RJFF Administrasjon-700'!H16</f>
        <v>75000</v>
      </c>
      <c r="I155" s="26">
        <f>'RJFF Administrasjon-700'!K16</f>
        <v>0</v>
      </c>
      <c r="J155" s="39">
        <f>'RJFF Administrasjon-700'!L16</f>
        <v>100000</v>
      </c>
      <c r="K155" s="80">
        <f>'RJFF Administrasjon-700'!O16</f>
        <v>0</v>
      </c>
      <c r="L155" s="75">
        <f>'RJFF Administrasjon-700'!P16</f>
        <v>100000</v>
      </c>
      <c r="M155" s="80">
        <f>'RJFF Administrasjon-700'!Q16</f>
        <v>0</v>
      </c>
      <c r="N155" s="75">
        <f>'RJFF Administrasjon-700'!R16</f>
        <v>100000</v>
      </c>
      <c r="O155" s="138" t="str">
        <f>'RJFF Administrasjon-700'!S16</f>
        <v xml:space="preserve"> kr -   </v>
      </c>
      <c r="P155" s="138">
        <f>'RJFF Administrasjon-700'!T16</f>
        <v>180000</v>
      </c>
      <c r="Q155" s="138">
        <f>'RJFF Administrasjon-700'!U16</f>
        <v>0</v>
      </c>
      <c r="R155" s="138">
        <f>'RJFF Administrasjon-700'!V16</f>
        <v>200000</v>
      </c>
      <c r="S155" s="138">
        <f>'RJFF Administrasjon-700'!W16</f>
        <v>0</v>
      </c>
      <c r="T155" s="138">
        <f>'RJFF Administrasjon-700'!X16</f>
        <v>200000</v>
      </c>
      <c r="U155" s="128">
        <f>'RJFF Administrasjon-700'!Y16</f>
        <v>0</v>
      </c>
      <c r="V155" s="128">
        <f>'RJFF Administrasjon-700'!Z16</f>
        <v>230000</v>
      </c>
    </row>
    <row r="156" spans="1:22" x14ac:dyDescent="0.3">
      <c r="A156" s="5">
        <v>6601</v>
      </c>
      <c r="B156" s="5" t="s">
        <v>101</v>
      </c>
      <c r="C156" s="26">
        <f>'RJFF Administrasjon-700'!C17</f>
        <v>20000</v>
      </c>
      <c r="D156" s="39">
        <f>'RJFF Administrasjon-700'!D17</f>
        <v>0</v>
      </c>
      <c r="E156" s="26">
        <f>'RJFF Administrasjon-700'!E17</f>
        <v>25000</v>
      </c>
      <c r="F156" s="39">
        <f>'RJFF Administrasjon-700'!F17</f>
        <v>0</v>
      </c>
      <c r="G156" s="26">
        <f>'RJFF Administrasjon-700'!G17</f>
        <v>25000</v>
      </c>
      <c r="H156" s="39">
        <f>'RJFF Administrasjon-700'!H17</f>
        <v>0</v>
      </c>
      <c r="I156" s="26">
        <f>'RJFF Administrasjon-700'!K17</f>
        <v>25000</v>
      </c>
      <c r="J156" s="39">
        <f>'RJFF Administrasjon-700'!L17</f>
        <v>0</v>
      </c>
      <c r="K156" s="80">
        <f>'RJFF Administrasjon-700'!O17</f>
        <v>25000</v>
      </c>
      <c r="L156" s="75">
        <f>'RJFF Administrasjon-700'!P17</f>
        <v>0</v>
      </c>
      <c r="M156" s="80">
        <f>'RJFF Administrasjon-700'!Q17</f>
        <v>35000</v>
      </c>
      <c r="N156" s="75">
        <f>'RJFF Administrasjon-700'!R17</f>
        <v>0</v>
      </c>
      <c r="O156" s="138">
        <f>'RJFF Administrasjon-700'!S17</f>
        <v>40000</v>
      </c>
      <c r="P156" s="138" t="str">
        <f>'RJFF Administrasjon-700'!T17</f>
        <v xml:space="preserve"> kr -   </v>
      </c>
      <c r="Q156" s="138">
        <f>'RJFF Administrasjon-700'!U17</f>
        <v>45000</v>
      </c>
      <c r="R156" s="138">
        <f>'RJFF Administrasjon-700'!V17</f>
        <v>0</v>
      </c>
      <c r="S156" s="138">
        <f>'RJFF Administrasjon-700'!W17</f>
        <v>60000</v>
      </c>
      <c r="T156" s="138">
        <f>'RJFF Administrasjon-700'!X17</f>
        <v>0</v>
      </c>
      <c r="U156" s="128">
        <f>'RJFF Administrasjon-700'!Y17</f>
        <v>60000</v>
      </c>
      <c r="V156" s="128">
        <f>'RJFF Administrasjon-700'!Z17</f>
        <v>0</v>
      </c>
    </row>
    <row r="157" spans="1:22" x14ac:dyDescent="0.3">
      <c r="A157" s="20">
        <v>6790</v>
      </c>
      <c r="B157" s="5" t="s">
        <v>102</v>
      </c>
      <c r="C157" s="26">
        <f>'RJFF Administrasjon-700'!C18</f>
        <v>10000</v>
      </c>
      <c r="D157" s="39">
        <f>'RJFF Administrasjon-700'!D18</f>
        <v>0</v>
      </c>
      <c r="E157" s="26">
        <f>'RJFF Administrasjon-700'!E18</f>
        <v>10000</v>
      </c>
      <c r="F157" s="39">
        <f>'RJFF Administrasjon-700'!F18</f>
        <v>0</v>
      </c>
      <c r="G157" s="26">
        <f>'RJFF Administrasjon-700'!G18</f>
        <v>15000</v>
      </c>
      <c r="H157" s="39">
        <f>'RJFF Administrasjon-700'!H18</f>
        <v>0</v>
      </c>
      <c r="I157" s="26">
        <f>'RJFF Administrasjon-700'!K18</f>
        <v>15000</v>
      </c>
      <c r="J157" s="39">
        <f>'RJFF Administrasjon-700'!L18</f>
        <v>0</v>
      </c>
      <c r="K157" s="80">
        <f>'RJFF Administrasjon-700'!O18</f>
        <v>10000</v>
      </c>
      <c r="L157" s="75">
        <f>'RJFF Administrasjon-700'!P18</f>
        <v>0</v>
      </c>
      <c r="M157" s="80">
        <f>'RJFF Administrasjon-700'!Q18</f>
        <v>10000</v>
      </c>
      <c r="N157" s="75">
        <f>'RJFF Administrasjon-700'!R18</f>
        <v>0</v>
      </c>
      <c r="O157" s="138">
        <f>'RJFF Administrasjon-700'!S18</f>
        <v>10000</v>
      </c>
      <c r="P157" s="138" t="str">
        <f>'RJFF Administrasjon-700'!T18</f>
        <v xml:space="preserve"> kr -   </v>
      </c>
      <c r="Q157" s="138">
        <f>'RJFF Administrasjon-700'!U18</f>
        <v>10000</v>
      </c>
      <c r="R157" s="138">
        <f>'RJFF Administrasjon-700'!V18</f>
        <v>0</v>
      </c>
      <c r="S157" s="138">
        <f>'RJFF Administrasjon-700'!W18</f>
        <v>10000</v>
      </c>
      <c r="T157" s="138">
        <f>'RJFF Administrasjon-700'!X18</f>
        <v>0</v>
      </c>
      <c r="U157" s="128">
        <f>'RJFF Administrasjon-700'!Y18</f>
        <v>10000</v>
      </c>
      <c r="V157" s="128">
        <f>'RJFF Administrasjon-700'!Z18</f>
        <v>0</v>
      </c>
    </row>
    <row r="158" spans="1:22" x14ac:dyDescent="0.3">
      <c r="A158" s="5">
        <v>6940</v>
      </c>
      <c r="B158" s="5" t="s">
        <v>103</v>
      </c>
      <c r="C158" s="26">
        <f>'RJFF Administrasjon-700'!C19</f>
        <v>0</v>
      </c>
      <c r="D158" s="39">
        <f>'RJFF Administrasjon-700'!D19</f>
        <v>0</v>
      </c>
      <c r="E158" s="26">
        <f>'RJFF Administrasjon-700'!E19</f>
        <v>0</v>
      </c>
      <c r="F158" s="39">
        <f>'RJFF Administrasjon-700'!F19</f>
        <v>0</v>
      </c>
      <c r="G158" s="26">
        <f>'RJFF Administrasjon-700'!G19</f>
        <v>0</v>
      </c>
      <c r="H158" s="39">
        <f>'RJFF Administrasjon-700'!H19</f>
        <v>0</v>
      </c>
      <c r="I158" s="26">
        <f>'RJFF Administrasjon-700'!K19</f>
        <v>0</v>
      </c>
      <c r="J158" s="39">
        <f>'RJFF Administrasjon-700'!L19</f>
        <v>0</v>
      </c>
      <c r="K158" s="80">
        <f>'RJFF Administrasjon-700'!O19</f>
        <v>0</v>
      </c>
      <c r="L158" s="75">
        <f>'RJFF Administrasjon-700'!P19</f>
        <v>0</v>
      </c>
      <c r="M158" s="80">
        <f>'RJFF Administrasjon-700'!Q19</f>
        <v>0</v>
      </c>
      <c r="N158" s="75">
        <f>'RJFF Administrasjon-700'!R19</f>
        <v>0</v>
      </c>
      <c r="O158" s="138" t="str">
        <f>'RJFF Administrasjon-700'!S19</f>
        <v xml:space="preserve"> kr -   </v>
      </c>
      <c r="P158" s="138" t="str">
        <f>'RJFF Administrasjon-700'!T19</f>
        <v xml:space="preserve"> kr -   </v>
      </c>
      <c r="Q158" s="138">
        <f>'RJFF Administrasjon-700'!U19</f>
        <v>0</v>
      </c>
      <c r="R158" s="138">
        <f>'RJFF Administrasjon-700'!V19</f>
        <v>0</v>
      </c>
      <c r="S158" s="138">
        <f>'RJFF Administrasjon-700'!W19</f>
        <v>0</v>
      </c>
      <c r="T158" s="138">
        <f>'RJFF Administrasjon-700'!X19</f>
        <v>0</v>
      </c>
      <c r="U158" s="128">
        <f>'RJFF Administrasjon-700'!Y19</f>
        <v>0</v>
      </c>
      <c r="V158" s="128">
        <f>'RJFF Administrasjon-700'!Z19</f>
        <v>0</v>
      </c>
    </row>
    <row r="159" spans="1:22" x14ac:dyDescent="0.3">
      <c r="A159" s="20">
        <v>3714</v>
      </c>
      <c r="B159" s="5" t="s">
        <v>104</v>
      </c>
      <c r="C159" s="26">
        <f>'RJFF Administrasjon-700'!C20</f>
        <v>0</v>
      </c>
      <c r="D159" s="39">
        <f>'RJFF Administrasjon-700'!D20</f>
        <v>120000</v>
      </c>
      <c r="E159" s="26">
        <f>'RJFF Administrasjon-700'!E20</f>
        <v>0</v>
      </c>
      <c r="F159" s="39">
        <f>'RJFF Administrasjon-700'!F20</f>
        <v>120000</v>
      </c>
      <c r="G159" s="26">
        <f>'RJFF Administrasjon-700'!G20</f>
        <v>0</v>
      </c>
      <c r="H159" s="39">
        <f>'RJFF Administrasjon-700'!H20</f>
        <v>125000</v>
      </c>
      <c r="I159" s="26">
        <f>'RJFF Administrasjon-700'!K20</f>
        <v>0</v>
      </c>
      <c r="J159" s="39">
        <f>'RJFF Administrasjon-700'!L20</f>
        <v>140000</v>
      </c>
      <c r="K159" s="80">
        <f>'RJFF Administrasjon-700'!O20</f>
        <v>0</v>
      </c>
      <c r="L159" s="75">
        <f>'RJFF Administrasjon-700'!P20</f>
        <v>150000</v>
      </c>
      <c r="M159" s="80">
        <f>'RJFF Administrasjon-700'!Q20</f>
        <v>0</v>
      </c>
      <c r="N159" s="75">
        <f>'RJFF Administrasjon-700'!R20</f>
        <v>180000</v>
      </c>
      <c r="O159" s="138" t="str">
        <f>'RJFF Administrasjon-700'!S20</f>
        <v xml:space="preserve"> kr -   </v>
      </c>
      <c r="P159" s="138">
        <f>'RJFF Administrasjon-700'!T20</f>
        <v>170000</v>
      </c>
      <c r="Q159" s="138">
        <f>'RJFF Administrasjon-700'!U20</f>
        <v>0</v>
      </c>
      <c r="R159" s="138">
        <f>'RJFF Administrasjon-700'!V20</f>
        <v>186000</v>
      </c>
      <c r="S159" s="138">
        <f>'RJFF Administrasjon-700'!W20</f>
        <v>0</v>
      </c>
      <c r="T159" s="138">
        <f>'RJFF Administrasjon-700'!X20</f>
        <v>180000</v>
      </c>
      <c r="U159" s="128">
        <f>'RJFF Administrasjon-700'!Y20</f>
        <v>0</v>
      </c>
      <c r="V159" s="128">
        <f>'RJFF Administrasjon-700'!Z20</f>
        <v>180000</v>
      </c>
    </row>
    <row r="160" spans="1:22" x14ac:dyDescent="0.3">
      <c r="A160" s="5">
        <v>3715</v>
      </c>
      <c r="B160" s="5" t="s">
        <v>105</v>
      </c>
      <c r="C160" s="26">
        <f>'RJFF Administrasjon-700'!C21</f>
        <v>0</v>
      </c>
      <c r="D160" s="39">
        <f>'RJFF Administrasjon-700'!D21</f>
        <v>4000</v>
      </c>
      <c r="E160" s="26">
        <f>'RJFF Administrasjon-700'!E21</f>
        <v>0</v>
      </c>
      <c r="F160" s="39">
        <f>'RJFF Administrasjon-700'!F21</f>
        <v>3000</v>
      </c>
      <c r="G160" s="26">
        <f>'RJFF Administrasjon-700'!G21</f>
        <v>0</v>
      </c>
      <c r="H160" s="39">
        <f>'RJFF Administrasjon-700'!H21</f>
        <v>3000</v>
      </c>
      <c r="I160" s="26">
        <f>'RJFF Administrasjon-700'!K21</f>
        <v>0</v>
      </c>
      <c r="J160" s="39">
        <f>'RJFF Administrasjon-700'!L21</f>
        <v>3000</v>
      </c>
      <c r="K160" s="80">
        <f>'RJFF Administrasjon-700'!O21</f>
        <v>0</v>
      </c>
      <c r="L160" s="75" t="str">
        <f>'RJFF Administrasjon-700'!P21</f>
        <v xml:space="preserve"> kr - </v>
      </c>
      <c r="M160" s="80">
        <f>'RJFF Administrasjon-700'!Q21</f>
        <v>0</v>
      </c>
      <c r="N160" s="75">
        <f>'RJFF Administrasjon-700'!R21</f>
        <v>0</v>
      </c>
      <c r="O160" s="138" t="str">
        <f>'RJFF Administrasjon-700'!S21</f>
        <v xml:space="preserve"> kr -   </v>
      </c>
      <c r="P160" s="138" t="str">
        <f>'RJFF Administrasjon-700'!T21</f>
        <v xml:space="preserve"> kr -   </v>
      </c>
      <c r="Q160" s="138">
        <f>'RJFF Administrasjon-700'!U21</f>
        <v>0</v>
      </c>
      <c r="R160" s="138">
        <f>'RJFF Administrasjon-700'!V21</f>
        <v>0</v>
      </c>
      <c r="S160" s="138">
        <f>'RJFF Administrasjon-700'!W21</f>
        <v>0</v>
      </c>
      <c r="T160" s="138">
        <f>'RJFF Administrasjon-700'!X21</f>
        <v>3500</v>
      </c>
      <c r="U160" s="128">
        <f>'RJFF Administrasjon-700'!Y21</f>
        <v>0</v>
      </c>
      <c r="V160" s="128">
        <f>'RJFF Administrasjon-700'!Z21</f>
        <v>3500</v>
      </c>
    </row>
    <row r="161" spans="1:22" x14ac:dyDescent="0.3">
      <c r="A161" s="20">
        <v>8050</v>
      </c>
      <c r="B161" s="5" t="s">
        <v>107</v>
      </c>
      <c r="C161" s="26">
        <f>'RJFF Administrasjon-700'!C22</f>
        <v>0</v>
      </c>
      <c r="D161" s="39">
        <f>'RJFF Administrasjon-700'!D22</f>
        <v>6000</v>
      </c>
      <c r="E161" s="26">
        <f>'RJFF Administrasjon-700'!E22</f>
        <v>0</v>
      </c>
      <c r="F161" s="39">
        <f>'RJFF Administrasjon-700'!F22</f>
        <v>6000</v>
      </c>
      <c r="G161" s="26">
        <f>'RJFF Administrasjon-700'!G22</f>
        <v>0</v>
      </c>
      <c r="H161" s="39">
        <f>'RJFF Administrasjon-700'!H22</f>
        <v>6000</v>
      </c>
      <c r="I161" s="26">
        <f>'RJFF Administrasjon-700'!K22</f>
        <v>0</v>
      </c>
      <c r="J161" s="39">
        <f>'RJFF Administrasjon-700'!L22</f>
        <v>6000</v>
      </c>
      <c r="K161" s="80">
        <f>'RJFF Administrasjon-700'!O22</f>
        <v>0</v>
      </c>
      <c r="L161" s="75">
        <f>'RJFF Administrasjon-700'!P22</f>
        <v>6000</v>
      </c>
      <c r="M161" s="80">
        <f>'RJFF Administrasjon-700'!Q22</f>
        <v>0</v>
      </c>
      <c r="N161" s="75">
        <f>'RJFF Administrasjon-700'!R22</f>
        <v>3000</v>
      </c>
      <c r="O161" s="138" t="str">
        <f>'RJFF Administrasjon-700'!S22</f>
        <v xml:space="preserve"> kr -   </v>
      </c>
      <c r="P161" s="138">
        <f>'RJFF Administrasjon-700'!T22</f>
        <v>4000</v>
      </c>
      <c r="Q161" s="138">
        <f>'RJFF Administrasjon-700'!U22</f>
        <v>0</v>
      </c>
      <c r="R161" s="138">
        <f>'RJFF Administrasjon-700'!V22</f>
        <v>10000</v>
      </c>
      <c r="S161" s="138">
        <f>'RJFF Administrasjon-700'!W22</f>
        <v>0</v>
      </c>
      <c r="T161" s="138">
        <f>'RJFF Administrasjon-700'!X22</f>
        <v>10000</v>
      </c>
      <c r="U161" s="128">
        <f>'RJFF Administrasjon-700'!Y22</f>
        <v>0</v>
      </c>
      <c r="V161" s="128">
        <f>'RJFF Administrasjon-700'!Z22</f>
        <v>10000</v>
      </c>
    </row>
    <row r="162" spans="1:22" x14ac:dyDescent="0.3">
      <c r="A162" s="20">
        <v>7770</v>
      </c>
      <c r="B162" s="5" t="s">
        <v>108</v>
      </c>
      <c r="C162" s="26"/>
      <c r="D162" s="39"/>
      <c r="E162" s="26"/>
      <c r="F162" s="39"/>
      <c r="G162" s="26"/>
      <c r="H162" s="39"/>
      <c r="I162" s="26">
        <v>101000</v>
      </c>
      <c r="J162" s="39"/>
      <c r="K162" s="80">
        <f>'RJFF Administrasjon-700'!O23</f>
        <v>2000</v>
      </c>
      <c r="L162" s="75">
        <f>'RJFF Administrasjon-700'!P23</f>
        <v>0</v>
      </c>
      <c r="M162" s="80">
        <f>'RJFF Administrasjon-700'!Q23</f>
        <v>2000</v>
      </c>
      <c r="N162" s="75">
        <f>'RJFF Administrasjon-700'!R23</f>
        <v>0</v>
      </c>
      <c r="O162" s="138">
        <f>'RJFF Administrasjon-700'!S23</f>
        <v>3000</v>
      </c>
      <c r="P162" s="138" t="str">
        <f>'RJFF Administrasjon-700'!T23</f>
        <v xml:space="preserve"> kr -   </v>
      </c>
      <c r="Q162" s="138">
        <f>'RJFF Administrasjon-700'!U23</f>
        <v>3000</v>
      </c>
      <c r="R162" s="138">
        <f>'RJFF Administrasjon-700'!V23</f>
        <v>0</v>
      </c>
      <c r="S162" s="138">
        <f>'RJFF Administrasjon-700'!W23</f>
        <v>3000</v>
      </c>
      <c r="T162" s="138">
        <f>'RJFF Administrasjon-700'!X23</f>
        <v>0</v>
      </c>
      <c r="U162" s="128">
        <f>'RJFF Administrasjon-700'!Y23</f>
        <v>3000</v>
      </c>
      <c r="V162" s="128">
        <f>'RJFF Administrasjon-700'!Z23</f>
        <v>0</v>
      </c>
    </row>
    <row r="163" spans="1:22" x14ac:dyDescent="0.3">
      <c r="A163" s="5">
        <v>6390</v>
      </c>
      <c r="B163" s="4" t="s">
        <v>109</v>
      </c>
      <c r="C163" s="26">
        <f>'RJFF Administrasjon-700'!C23</f>
        <v>0</v>
      </c>
      <c r="D163" s="39">
        <f>'RJFF Administrasjon-700'!D23</f>
        <v>0</v>
      </c>
      <c r="E163" s="26">
        <f>'RJFF Administrasjon-700'!E23</f>
        <v>0</v>
      </c>
      <c r="F163" s="39">
        <f>'RJFF Administrasjon-700'!F23</f>
        <v>0</v>
      </c>
      <c r="G163" s="26">
        <f>'RJFF Administrasjon-700'!G23</f>
        <v>0</v>
      </c>
      <c r="H163" s="39">
        <f>'RJFF Administrasjon-700'!H23</f>
        <v>0</v>
      </c>
      <c r="I163" s="26">
        <f>'RJFF Administrasjon-700'!K23</f>
        <v>0</v>
      </c>
      <c r="J163" s="39">
        <f>'RJFF Administrasjon-700'!L23</f>
        <v>0</v>
      </c>
      <c r="K163" s="80">
        <f>'RJFF Administrasjon-700'!O24</f>
        <v>8000</v>
      </c>
      <c r="L163" s="75">
        <f>'RJFF Administrasjon-700'!P24</f>
        <v>0</v>
      </c>
      <c r="M163" s="80">
        <f>'RJFF Administrasjon-700'!Q24</f>
        <v>5000</v>
      </c>
      <c r="N163" s="75">
        <f>'RJFF Administrasjon-700'!R24</f>
        <v>0</v>
      </c>
      <c r="O163" s="138">
        <f>'RJFF Administrasjon-700'!S24</f>
        <v>0</v>
      </c>
      <c r="P163" s="138" t="str">
        <f>'RJFF Administrasjon-700'!T24</f>
        <v xml:space="preserve"> kr -   </v>
      </c>
      <c r="Q163" s="138">
        <f>'RJFF Administrasjon-700'!U24</f>
        <v>0</v>
      </c>
      <c r="R163" s="138">
        <f>'RJFF Administrasjon-700'!V24</f>
        <v>0</v>
      </c>
      <c r="S163" s="138">
        <f>'RJFF Administrasjon-700'!W24</f>
        <v>0</v>
      </c>
      <c r="T163" s="138">
        <f>'RJFF Administrasjon-700'!X24</f>
        <v>0</v>
      </c>
      <c r="U163" s="128">
        <f>'RJFF Administrasjon-700'!Y24</f>
        <v>0</v>
      </c>
      <c r="V163" s="128">
        <f>'RJFF Administrasjon-700'!Z24</f>
        <v>0</v>
      </c>
    </row>
    <row r="164" spans="1:22" ht="15" thickBot="1" x14ac:dyDescent="0.35">
      <c r="A164" s="20">
        <v>6000</v>
      </c>
      <c r="B164" s="4" t="s">
        <v>110</v>
      </c>
      <c r="C164" s="30">
        <f>'RJFF Administrasjon-700'!C25</f>
        <v>0</v>
      </c>
      <c r="D164" s="41">
        <f>'RJFF Administrasjon-700'!D25</f>
        <v>0</v>
      </c>
      <c r="E164" s="30">
        <f>'RJFF Administrasjon-700'!E25</f>
        <v>0</v>
      </c>
      <c r="F164" s="41">
        <f>'RJFF Administrasjon-700'!F25</f>
        <v>0</v>
      </c>
      <c r="G164" s="30">
        <f>'RJFF Administrasjon-700'!G25</f>
        <v>0</v>
      </c>
      <c r="H164" s="41">
        <f>'RJFF Administrasjon-700'!H25</f>
        <v>0</v>
      </c>
      <c r="I164" s="30">
        <f>'RJFF Administrasjon-700'!K25</f>
        <v>101000</v>
      </c>
      <c r="J164" s="41">
        <f>'RJFF Administrasjon-700'!L25</f>
        <v>0</v>
      </c>
      <c r="K164" s="80">
        <f>'RJFF Administrasjon-700'!O25</f>
        <v>60000</v>
      </c>
      <c r="L164" s="75">
        <f>'RJFF Administrasjon-700'!P25</f>
        <v>0</v>
      </c>
      <c r="M164" s="80">
        <f>'RJFF Administrasjon-700'!Q25</f>
        <v>50000</v>
      </c>
      <c r="N164" s="75">
        <f>'RJFF Administrasjon-700'!R25</f>
        <v>0</v>
      </c>
      <c r="O164" s="138">
        <f>'RJFF Administrasjon-700'!S25</f>
        <v>65000</v>
      </c>
      <c r="P164" s="138" t="str">
        <f>'RJFF Administrasjon-700'!T25</f>
        <v xml:space="preserve"> kr -   </v>
      </c>
      <c r="Q164" s="138">
        <f>'RJFF Administrasjon-700'!U25</f>
        <v>140000</v>
      </c>
      <c r="R164" s="138">
        <f>'RJFF Administrasjon-700'!V25</f>
        <v>0</v>
      </c>
      <c r="S164" s="138">
        <f>'RJFF Administrasjon-700'!W25</f>
        <v>60000</v>
      </c>
      <c r="T164" s="138">
        <f>'RJFF Administrasjon-700'!X25</f>
        <v>0</v>
      </c>
      <c r="U164" s="128">
        <f>'RJFF Administrasjon-700'!Y25</f>
        <v>60000</v>
      </c>
      <c r="V164" s="128">
        <f>'RJFF Administrasjon-700'!Z25</f>
        <v>0</v>
      </c>
    </row>
    <row r="165" spans="1:22" x14ac:dyDescent="0.3">
      <c r="A165" s="20">
        <v>6705</v>
      </c>
      <c r="B165" s="4" t="s">
        <v>111</v>
      </c>
      <c r="C165" s="11"/>
      <c r="D165" s="11"/>
      <c r="E165" s="11"/>
      <c r="F165" s="11"/>
      <c r="G165" s="11"/>
      <c r="H165" s="11"/>
      <c r="I165" s="11"/>
      <c r="J165" s="11"/>
      <c r="K165" s="80">
        <f>'RJFF Administrasjon-700'!O26</f>
        <v>15000</v>
      </c>
      <c r="L165" s="75">
        <f>'RJFF Administrasjon-700'!P26</f>
        <v>0</v>
      </c>
      <c r="M165" s="80">
        <f>'RJFF Administrasjon-700'!Q26</f>
        <v>15000</v>
      </c>
      <c r="N165" s="75">
        <f>'RJFF Administrasjon-700'!R26</f>
        <v>0</v>
      </c>
      <c r="O165" s="138">
        <f>'RJFF Administrasjon-700'!S26</f>
        <v>8000</v>
      </c>
      <c r="P165" s="138" t="str">
        <f>'RJFF Administrasjon-700'!T26</f>
        <v xml:space="preserve"> kr -   </v>
      </c>
      <c r="Q165" s="138">
        <f>'RJFF Administrasjon-700'!U26</f>
        <v>8000</v>
      </c>
      <c r="R165" s="138">
        <f>'RJFF Administrasjon-700'!V26</f>
        <v>0</v>
      </c>
      <c r="S165" s="138">
        <f>'RJFF Administrasjon-700'!W26</f>
        <v>8000</v>
      </c>
      <c r="T165" s="138">
        <f>'RJFF Administrasjon-700'!X26</f>
        <v>0</v>
      </c>
      <c r="U165" s="128">
        <f>'RJFF Administrasjon-700'!Y26</f>
        <v>8000</v>
      </c>
      <c r="V165" s="128">
        <f>'RJFF Administrasjon-700'!Z26</f>
        <v>0</v>
      </c>
    </row>
    <row r="166" spans="1:22" ht="15" thickBot="1" x14ac:dyDescent="0.35">
      <c r="C166" s="11">
        <f t="shared" ref="C166:L166" si="38">SUM(C142:C164)</f>
        <v>182000</v>
      </c>
      <c r="D166" s="11">
        <f t="shared" si="38"/>
        <v>200000</v>
      </c>
      <c r="E166" s="11">
        <f t="shared" si="38"/>
        <v>182000</v>
      </c>
      <c r="F166" s="11">
        <f t="shared" si="38"/>
        <v>199000</v>
      </c>
      <c r="G166" s="11">
        <f t="shared" si="38"/>
        <v>174000</v>
      </c>
      <c r="H166" s="11">
        <f t="shared" si="38"/>
        <v>209000</v>
      </c>
      <c r="I166" s="11">
        <f t="shared" si="38"/>
        <v>396000</v>
      </c>
      <c r="J166" s="11">
        <f t="shared" si="38"/>
        <v>249000</v>
      </c>
      <c r="K166" s="76">
        <f>SUM(K142:K165)</f>
        <v>290000</v>
      </c>
      <c r="L166" s="76">
        <f t="shared" si="38"/>
        <v>256000</v>
      </c>
      <c r="M166" s="76">
        <f t="shared" ref="M166:R166" si="39">SUM(M142:M165)</f>
        <v>270000</v>
      </c>
      <c r="N166" s="76">
        <f t="shared" si="39"/>
        <v>283000</v>
      </c>
      <c r="O166" s="76">
        <f t="shared" si="39"/>
        <v>477500</v>
      </c>
      <c r="P166" s="76">
        <f t="shared" si="39"/>
        <v>354000</v>
      </c>
      <c r="Q166" s="76">
        <f t="shared" si="39"/>
        <v>567000</v>
      </c>
      <c r="R166" s="76">
        <f t="shared" si="39"/>
        <v>396000</v>
      </c>
      <c r="S166" s="76">
        <f t="shared" ref="S166:U166" si="40">SUM(S142:S165)</f>
        <v>498000</v>
      </c>
      <c r="T166" s="76">
        <f t="shared" ref="T166:V166" si="41">SUM(T142:T165)</f>
        <v>393500</v>
      </c>
      <c r="U166" s="120">
        <f t="shared" si="40"/>
        <v>506000</v>
      </c>
      <c r="V166" s="120">
        <f t="shared" si="41"/>
        <v>423500</v>
      </c>
    </row>
    <row r="167" spans="1:22" ht="15" thickTop="1" x14ac:dyDescent="0.3">
      <c r="C167" s="12"/>
      <c r="D167" s="12"/>
      <c r="E167" s="12"/>
      <c r="F167" s="12"/>
      <c r="G167" s="12"/>
      <c r="H167" s="12"/>
      <c r="O167" s="62"/>
      <c r="P167" s="62"/>
      <c r="Q167" s="62"/>
      <c r="R167" s="62"/>
      <c r="S167" s="62"/>
      <c r="T167" s="62"/>
      <c r="U167" s="62"/>
      <c r="V167" s="62"/>
    </row>
    <row r="168" spans="1:22" ht="15" thickBot="1" x14ac:dyDescent="0.35">
      <c r="A168" s="31" t="s">
        <v>118</v>
      </c>
      <c r="B168" s="31"/>
      <c r="C168" s="32" t="e">
        <f t="shared" ref="C168:L168" si="42">SUM(C166,C124,C96,C78,C61,C34,C15)</f>
        <v>#REF!</v>
      </c>
      <c r="D168" s="32" t="e">
        <f t="shared" si="42"/>
        <v>#REF!</v>
      </c>
      <c r="E168" s="32" t="e">
        <f t="shared" si="42"/>
        <v>#REF!</v>
      </c>
      <c r="F168" s="32" t="e">
        <f t="shared" si="42"/>
        <v>#REF!</v>
      </c>
      <c r="G168" s="32">
        <f t="shared" si="42"/>
        <v>1052110</v>
      </c>
      <c r="H168" s="32">
        <f t="shared" si="42"/>
        <v>1114500</v>
      </c>
      <c r="I168" s="32">
        <f t="shared" si="42"/>
        <v>1958550</v>
      </c>
      <c r="J168" s="32">
        <f t="shared" si="42"/>
        <v>1857000</v>
      </c>
      <c r="K168" s="84">
        <f t="shared" si="42"/>
        <v>1262000</v>
      </c>
      <c r="L168" s="84">
        <f t="shared" si="42"/>
        <v>1256000</v>
      </c>
      <c r="M168" s="84">
        <f t="shared" ref="M168:R168" si="43">SUM(M166,M136,M124,M96,M78,M61,M34,M15)</f>
        <v>1287000</v>
      </c>
      <c r="N168" s="84">
        <f t="shared" si="43"/>
        <v>1326500</v>
      </c>
      <c r="O168" s="84">
        <f t="shared" si="43"/>
        <v>1482500</v>
      </c>
      <c r="P168" s="84">
        <f t="shared" si="43"/>
        <v>1604200</v>
      </c>
      <c r="Q168" s="84">
        <f t="shared" si="43"/>
        <v>1627000</v>
      </c>
      <c r="R168" s="84">
        <f t="shared" si="43"/>
        <v>1635750</v>
      </c>
      <c r="S168" s="84">
        <f t="shared" ref="S168:T168" si="44">SUM(S166,S136,S124,S96,S78,S61,S34,S15)</f>
        <v>1679500</v>
      </c>
      <c r="T168" s="84">
        <f t="shared" si="44"/>
        <v>1656000</v>
      </c>
      <c r="U168" s="125">
        <f t="shared" ref="U168:V168" si="45">SUM(U166,U136,U124,U96,U78,U61,U34,U15)</f>
        <v>1608500</v>
      </c>
      <c r="V168" s="125">
        <f t="shared" si="45"/>
        <v>1629600</v>
      </c>
    </row>
    <row r="171" spans="1:22" ht="15" thickBot="1" x14ac:dyDescent="0.35">
      <c r="P171" s="84">
        <f>P168-O168</f>
        <v>121700</v>
      </c>
      <c r="R171" s="84">
        <f>R168-Q168</f>
        <v>8750</v>
      </c>
      <c r="T171" s="84">
        <f>T168-S168</f>
        <v>-23500</v>
      </c>
      <c r="V171" s="125">
        <f>V168-U168</f>
        <v>21100</v>
      </c>
    </row>
    <row r="172" spans="1:22" ht="15" thickTop="1" x14ac:dyDescent="0.3"/>
  </sheetData>
  <mergeCells count="80">
    <mergeCell ref="O98:P98"/>
    <mergeCell ref="O126:P126"/>
    <mergeCell ref="O140:P140"/>
    <mergeCell ref="O2:P2"/>
    <mergeCell ref="O17:P17"/>
    <mergeCell ref="O36:P36"/>
    <mergeCell ref="O63:P63"/>
    <mergeCell ref="O80:P80"/>
    <mergeCell ref="M98:N98"/>
    <mergeCell ref="M140:N140"/>
    <mergeCell ref="M2:N2"/>
    <mergeCell ref="M17:N17"/>
    <mergeCell ref="M36:N36"/>
    <mergeCell ref="M63:N63"/>
    <mergeCell ref="M80:N80"/>
    <mergeCell ref="M126:N126"/>
    <mergeCell ref="K98:L98"/>
    <mergeCell ref="K140:L140"/>
    <mergeCell ref="K2:L2"/>
    <mergeCell ref="K17:L17"/>
    <mergeCell ref="K36:L36"/>
    <mergeCell ref="K63:L63"/>
    <mergeCell ref="K80:L80"/>
    <mergeCell ref="K126:L126"/>
    <mergeCell ref="C98:D98"/>
    <mergeCell ref="C140:D140"/>
    <mergeCell ref="C2:D2"/>
    <mergeCell ref="C17:D17"/>
    <mergeCell ref="C36:D36"/>
    <mergeCell ref="C63:D63"/>
    <mergeCell ref="C80:D80"/>
    <mergeCell ref="C126:D126"/>
    <mergeCell ref="E98:F98"/>
    <mergeCell ref="E140:F140"/>
    <mergeCell ref="E2:F2"/>
    <mergeCell ref="E17:F17"/>
    <mergeCell ref="E36:F36"/>
    <mergeCell ref="E63:F63"/>
    <mergeCell ref="E80:F80"/>
    <mergeCell ref="E126:F126"/>
    <mergeCell ref="G98:H98"/>
    <mergeCell ref="G140:H140"/>
    <mergeCell ref="G2:H2"/>
    <mergeCell ref="G17:H17"/>
    <mergeCell ref="G36:H36"/>
    <mergeCell ref="G63:H63"/>
    <mergeCell ref="G80:H80"/>
    <mergeCell ref="G126:H126"/>
    <mergeCell ref="I17:J17"/>
    <mergeCell ref="I2:J2"/>
    <mergeCell ref="I140:J140"/>
    <mergeCell ref="I98:J98"/>
    <mergeCell ref="I80:J80"/>
    <mergeCell ref="I63:J63"/>
    <mergeCell ref="I36:J36"/>
    <mergeCell ref="I126:J126"/>
    <mergeCell ref="Q98:R98"/>
    <mergeCell ref="Q126:R126"/>
    <mergeCell ref="Q140:R140"/>
    <mergeCell ref="Q2:R2"/>
    <mergeCell ref="Q17:R17"/>
    <mergeCell ref="Q36:R36"/>
    <mergeCell ref="Q63:R63"/>
    <mergeCell ref="Q80:R80"/>
    <mergeCell ref="S98:T98"/>
    <mergeCell ref="S126:T126"/>
    <mergeCell ref="S140:T140"/>
    <mergeCell ref="S2:T2"/>
    <mergeCell ref="S17:T17"/>
    <mergeCell ref="S36:T36"/>
    <mergeCell ref="S63:T63"/>
    <mergeCell ref="S80:T80"/>
    <mergeCell ref="U98:V98"/>
    <mergeCell ref="U126:V126"/>
    <mergeCell ref="U140:V140"/>
    <mergeCell ref="U2:V2"/>
    <mergeCell ref="U17:V17"/>
    <mergeCell ref="U36:V36"/>
    <mergeCell ref="U63:V63"/>
    <mergeCell ref="U80:V80"/>
  </mergeCells>
  <phoneticPr fontId="8" type="noConversion"/>
  <conditionalFormatting sqref="T171">
    <cfRule type="cellIs" dxfId="1" priority="2" operator="lessThan">
      <formula>0</formula>
    </cfRule>
  </conditionalFormatting>
  <conditionalFormatting sqref="V171">
    <cfRule type="cellIs" dxfId="0" priority="1" operator="lessThan">
      <formula>0</formula>
    </cfRule>
  </conditionalFormatting>
  <pageMargins left="0.7" right="0.7" top="0.75" bottom="0.75" header="0.3" footer="0.3"/>
  <pageSetup paperSize="9" scale="70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6d7c30d-30b1-42d9-8456-06ad506ac348">
      <Terms xmlns="http://schemas.microsoft.com/office/infopath/2007/PartnerControls"/>
    </lcf76f155ced4ddcb4097134ff3c332f>
    <TaxCatchAll xmlns="0d2c42be-6bac-4008-bf9a-94ebe05cde0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4771B34150E1B4681EC037CDAD1FB1D" ma:contentTypeVersion="18" ma:contentTypeDescription="Opprett et nytt dokument." ma:contentTypeScope="" ma:versionID="1d92de7dfb60b11270af700af673beb5">
  <xsd:schema xmlns:xsd="http://www.w3.org/2001/XMLSchema" xmlns:xs="http://www.w3.org/2001/XMLSchema" xmlns:p="http://schemas.microsoft.com/office/2006/metadata/properties" xmlns:ns2="36d7c30d-30b1-42d9-8456-06ad506ac348" xmlns:ns3="0d2c42be-6bac-4008-bf9a-94ebe05cde0a" targetNamespace="http://schemas.microsoft.com/office/2006/metadata/properties" ma:root="true" ma:fieldsID="53bdf1ce9cf314363c281852bc720923" ns2:_="" ns3:_="">
    <xsd:import namespace="36d7c30d-30b1-42d9-8456-06ad506ac348"/>
    <xsd:import namespace="0d2c42be-6bac-4008-bf9a-94ebe05cde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d7c30d-30b1-42d9-8456-06ad506ac3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63780620-5692-4ab1-9ad5-dccc7c672b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2c42be-6bac-4008-bf9a-94ebe05cde0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2888bc83-57c4-4c03-b7f7-27bf67ab19a5}" ma:internalName="TaxCatchAll" ma:showField="CatchAllData" ma:web="0d2c42be-6bac-4008-bf9a-94ebe05cde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8B9B64-EA7C-430A-8C62-AEF741AEBB6E}">
  <ds:schemaRefs>
    <ds:schemaRef ds:uri="http://schemas.microsoft.com/office/2006/metadata/properties"/>
    <ds:schemaRef ds:uri="http://schemas.microsoft.com/office/infopath/2007/PartnerControls"/>
    <ds:schemaRef ds:uri="36d7c30d-30b1-42d9-8456-06ad506ac348"/>
    <ds:schemaRef ds:uri="0d2c42be-6bac-4008-bf9a-94ebe05cde0a"/>
  </ds:schemaRefs>
</ds:datastoreItem>
</file>

<file path=customXml/itemProps2.xml><?xml version="1.0" encoding="utf-8"?>
<ds:datastoreItem xmlns:ds="http://schemas.openxmlformats.org/officeDocument/2006/customXml" ds:itemID="{6F58A77B-E5C9-4F94-937D-3CF2839DF6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685453-8198-45B7-8FF4-58E88C9617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d7c30d-30b1-42d9-8456-06ad506ac348"/>
    <ds:schemaRef ds:uri="0d2c42be-6bac-4008-bf9a-94ebe05cde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9</vt:i4>
      </vt:variant>
      <vt:variant>
        <vt:lpstr>Navngitte områder</vt:lpstr>
      </vt:variant>
      <vt:variant>
        <vt:i4>8</vt:i4>
      </vt:variant>
    </vt:vector>
  </HeadingPairs>
  <TitlesOfParts>
    <vt:vector size="17" baseType="lpstr">
      <vt:lpstr>Ungdomsutvalget-100</vt:lpstr>
      <vt:lpstr>Jaktutvalget-300</vt:lpstr>
      <vt:lpstr>Fiskeutvalget-200</vt:lpstr>
      <vt:lpstr>Lerdueutvalget-400</vt:lpstr>
      <vt:lpstr>Rifleutvalget-500</vt:lpstr>
      <vt:lpstr>Hundeutvalget-600</vt:lpstr>
      <vt:lpstr>Jentene</vt:lpstr>
      <vt:lpstr>RJFF Administrasjon-700</vt:lpstr>
      <vt:lpstr>Total alle utvalg+styret</vt:lpstr>
      <vt:lpstr>'Fiskeutvalget-200'!Utskriftsområde</vt:lpstr>
      <vt:lpstr>'Hundeutvalget-600'!Utskriftsområde</vt:lpstr>
      <vt:lpstr>'Jaktutvalget-300'!Utskriftsområde</vt:lpstr>
      <vt:lpstr>'Lerdueutvalget-400'!Utskriftsområde</vt:lpstr>
      <vt:lpstr>'Rifleutvalget-500'!Utskriftsområde</vt:lpstr>
      <vt:lpstr>'RJFF Administrasjon-700'!Utskriftsområde</vt:lpstr>
      <vt:lpstr>'Total alle utvalg+styret'!Utskriftsområde</vt:lpstr>
      <vt:lpstr>'Ungdomsutvalget-100'!Utskriftsområde</vt:lpstr>
    </vt:vector>
  </TitlesOfParts>
  <Manager/>
  <Company>Infratek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Mathiesen Bjørn Erik</dc:creator>
  <cp:keywords/>
  <dc:description/>
  <cp:lastModifiedBy>Kjell X</cp:lastModifiedBy>
  <cp:revision/>
  <dcterms:created xsi:type="dcterms:W3CDTF">2013-05-14T19:16:40Z</dcterms:created>
  <dcterms:modified xsi:type="dcterms:W3CDTF">2026-02-02T17:28:08Z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0x010100E4771B34150E1B4681EC037CDAD1FB1D</vt:lpwstr>
  </property>
  <property fmtid="{D5CDD505-2E9C-101B-9397-08002B2CF9AE}" pid="3" name="MediaServiceImageTags">
    <vt:lpwstr/>
  </property>
</Properties>
</file>